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\Documents\Training\Lean Six Sigma Training Files\Tools and Templates\Finalized Tools-Templates\"/>
    </mc:Choice>
  </mc:AlternateContent>
  <xr:revisionPtr revIDLastSave="0" documentId="13_ncr:1_{7C3DE8AF-49FA-403E-B670-6ED2EE824C73}" xr6:coauthVersionLast="36" xr6:coauthVersionMax="36" xr10:uidLastSave="{00000000-0000-0000-0000-000000000000}"/>
  <workbookProtection workbookPassword="CEBE" lockStructure="1"/>
  <bookViews>
    <workbookView xWindow="0" yWindow="0" windowWidth="19200" windowHeight="7030" tabRatio="821" firstSheet="1" activeTab="1" xr2:uid="{00000000-000D-0000-FFFF-FFFF00000000}"/>
  </bookViews>
  <sheets>
    <sheet name="Variables" sheetId="6" state="hidden" r:id="rId1"/>
    <sheet name="1 Setup" sheetId="18" r:id="rId2"/>
    <sheet name="2a Data Collection" sheetId="12" r:id="rId3"/>
    <sheet name="1 Data Entry" sheetId="15" state="hidden" r:id="rId4"/>
    <sheet name="2b Histogram" sheetId="16" r:id="rId5"/>
    <sheet name="3b Normality Test" sheetId="13" r:id="rId6"/>
    <sheet name="Yield (Sub)" sheetId="17" state="hidden" r:id="rId7"/>
  </sheets>
  <externalReferences>
    <externalReference r:id="rId8"/>
  </externalReferences>
  <definedNames>
    <definedName name="_xlnm._FilterDatabase" localSheetId="3" hidden="1">'1 Data Entry'!$A$1:$J$2001</definedName>
    <definedName name="_xlnm._FilterDatabase" localSheetId="2" hidden="1">'2a Data Collection'!$C$1:$C$2282</definedName>
    <definedName name="BoxplotXaxis">OFFSET('[1]Boxplot Math'!$B$3,0,0,IF(COUNT('[1]Boxplot Math'!$B:$B)&lt;2,1,COUNT('[1]Boxplot Math'!$B:$B)))</definedName>
    <definedName name="BoxplotYAxis">OFFSET('[1]Boxplot Math'!$E$3,0,0,IF(COUNT('[1]Boxplot Math'!$E:$E)&lt;2,1,COUNT('[1]Boxplot Math'!$E:$E)))</definedName>
    <definedName name="CHART_Range6">OFFSET('2a Data Collection'!$B$2,0,0,IF(COUNT('2a Data Collection'!$C:$C)&lt;2,1,COUNT('2a Data Collection'!$C:$C)))</definedName>
    <definedName name="HistogramYaxis">OFFSET('Yield (Sub)'!$H$2,0,0,IF(COUNT('Yield (Sub)'!$H:$H)&lt;2,1,COUNT('Yield (Sub)'!$H:$H)))</definedName>
    <definedName name="i_avg">Variables!$G$5</definedName>
    <definedName name="i_constant">Variables!$G$4</definedName>
    <definedName name="i_constnat">Variables!$G$4</definedName>
    <definedName name="i_lcl">Variables!$G$9</definedName>
    <definedName name="i_lclB">Variables!$E$9</definedName>
    <definedName name="I_std">Variables!$G$10</definedName>
    <definedName name="i_ucl">Variables!$G$8</definedName>
    <definedName name="i_uclB">Variables!$E$8</definedName>
    <definedName name="Lambda2">'3b Normality Test'!$H$2</definedName>
    <definedName name="LSL">Variables!$G$13</definedName>
    <definedName name="mr_Avg">Variables!$G$3</definedName>
    <definedName name="mr_constant">Variables!$G$2</definedName>
    <definedName name="mr_lcl">Variables!$G$7</definedName>
    <definedName name="mr_ucl">Variables!$G$6</definedName>
    <definedName name="mr_uclB">Variables!$E$6</definedName>
    <definedName name="osc">Variables!$J$12</definedName>
    <definedName name="outlier">Variables!$J$9</definedName>
    <definedName name="OUTPUT_rawdata">'1 Data Entry'!$B:$B</definedName>
    <definedName name="ParetoXaxis">OFFSET(#REF!,0,0,IF(COUNT(#REF!)&lt;2,1,COUNT(#REF!)))</definedName>
    <definedName name="ParetoYaxis">OFFSET(#REF!,0,0,IF(COUNT(#REF!)&lt;2,1,COUNT(#REF!)))</definedName>
    <definedName name="_xlnm.Print_Area" localSheetId="1">'1 Setup'!$B$2:$D$9</definedName>
    <definedName name="_xlnm.Print_Area" localSheetId="2">'2a Data Collection'!$X$1:$AH$32</definedName>
    <definedName name="_xlnm.Print_Area" localSheetId="4">'2b Histogram'!$B$1:$K$29</definedName>
    <definedName name="_xlnm.Print_Area" localSheetId="5">'3b Normality Test'!$A$1:$G$28</definedName>
    <definedName name="RangeAD2X">OFFSET('3b Normality Test'!$N$1,1,0,IF(COUNT('3b Normality Test'!$N:$N)&lt;2,1,COUNT('3b Normality Test'!$N:$N)))</definedName>
    <definedName name="RangeAD2Y">OFFSET('3b Normality Test'!$O$1,1,0,IF(COUNT('3b Normality Test'!$O:$O)&lt;2,1,COUNT('3b Normality Test'!$O:$O)))</definedName>
    <definedName name="RangeAvgInd2">OFFSET('2a Data Collection'!$K$1,1,0,IF(COUNT('2a Data Collection'!$K:$K)&lt;2,1,COUNT('2a Data Collection'!$K:$K)))</definedName>
    <definedName name="RangeIndividules2">OFFSET('2a Data Collection'!$E$1,1,0,IF(COUNT('2a Data Collection'!$E:$E)&lt;2,1,COUNT('2a Data Collection'!$E:$E)))</definedName>
    <definedName name="RangeLCL2">OFFSET('2a Data Collection'!$I$1,1,0,IF(COUNT('2a Data Collection'!$I:$I)&lt;2,1,COUNT('2a Data Collection'!$I:$I)))</definedName>
    <definedName name="RangeMR2">OFFSET('2a Data Collection'!$D$1,1,0,IF(COUNT('2a Data Collection'!$D:$D)&lt;2,1,COUNT('2a Data Collection'!$D:$D)))</definedName>
    <definedName name="RangeMRAVG2">OFFSET('2a Data Collection'!$H$1,1,0,IF(COUNT('2a Data Collection'!$H:$H)&lt;2,1,COUNT('2a Data Collection'!$H:$H)))</definedName>
    <definedName name="RangeMRLCL2">OFFSET('2a Data Collection'!$F$1,1,0,IF(COUNT('2a Data Collection'!$F:$F)&lt;2,1,COUNT('2a Data Collection'!$F:$F)))</definedName>
    <definedName name="RangeMRUCL2">OFFSET('2a Data Collection'!$G$1,1,0,IF(COUNT('2a Data Collection'!$G:$G)&lt;2,1,COUNT('2a Data Collection'!$G:$G)))</definedName>
    <definedName name="RangeUCL2">OFFSET('2a Data Collection'!$J$1,1,0,IF(COUNT('2a Data Collection'!$J:$J)&lt;2,1,COUNT('2a Data Collection'!$J:$J)))</definedName>
    <definedName name="RunChartX">OFFSET('[1]Boxplot Math'!$D$3,0,0,IF('[1]3 Scope (Variable Data)'!$E$27&lt;2,1,'[1]3 Scope (Variable Data)'!$E$27))</definedName>
    <definedName name="RunChartY">OFFSET('[1]Boxplot Math'!$E$3,0,0,IF('[1]3 Scope (Variable Data)'!$E$27&lt;2,1,'[1]3 Scope (Variable Data)'!$E$27))</definedName>
    <definedName name="shift">Variables!$J$11</definedName>
    <definedName name="Sorted_data" localSheetId="5">OFFSET('3b Normality Test'!$N$2,0,0,COUNT('3b Normality Test'!$N:$N),1)</definedName>
    <definedName name="Special" localSheetId="2">'2a Data Collection'!$K$172:$T$172</definedName>
    <definedName name="trend">Variables!$J$10</definedName>
    <definedName name="USL">Variables!$G$12</definedName>
    <definedName name="var_red">Variables!$J$13</definedName>
    <definedName name="Z" localSheetId="5">OFFSET('3b Normality Test'!Sorted_data,0,1,,)</definedName>
    <definedName name="Z">OFFSET(Sorted_data,0,1,,)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2" l="1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5" i="12"/>
  <c r="C4" i="12"/>
  <c r="C3" i="12"/>
  <c r="C2" i="12"/>
  <c r="B2" i="12" l="1"/>
  <c r="B3" i="12" s="1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AG16" i="12"/>
  <c r="C1" i="12"/>
  <c r="X1" i="12" s="1"/>
  <c r="K4" i="16"/>
  <c r="K7" i="16"/>
  <c r="K6" i="16"/>
  <c r="K5" i="16"/>
  <c r="B2" i="6" l="1"/>
  <c r="C2" i="6"/>
  <c r="G2" i="6"/>
  <c r="G3" i="6"/>
  <c r="G4" i="6"/>
  <c r="G5" i="6"/>
  <c r="G9" i="6" s="1"/>
  <c r="E17" i="6"/>
  <c r="G27" i="6"/>
  <c r="F28" i="6"/>
  <c r="F29" i="6"/>
  <c r="F32" i="6"/>
  <c r="B1" i="15"/>
  <c r="B2001" i="15"/>
  <c r="B2000" i="15"/>
  <c r="B1999" i="15"/>
  <c r="B1998" i="15"/>
  <c r="B1997" i="15"/>
  <c r="B1996" i="15"/>
  <c r="B1995" i="15"/>
  <c r="B1994" i="15"/>
  <c r="B1993" i="15"/>
  <c r="B1992" i="15"/>
  <c r="B1991" i="15"/>
  <c r="B1990" i="15"/>
  <c r="B1989" i="15"/>
  <c r="B1988" i="15"/>
  <c r="B1987" i="15"/>
  <c r="B1986" i="15"/>
  <c r="B1985" i="15"/>
  <c r="B1984" i="15"/>
  <c r="B1983" i="15"/>
  <c r="B1982" i="15"/>
  <c r="B1981" i="15"/>
  <c r="B1980" i="15"/>
  <c r="B1979" i="15"/>
  <c r="B1978" i="15"/>
  <c r="B1977" i="15"/>
  <c r="B1976" i="15"/>
  <c r="B1975" i="15"/>
  <c r="B1974" i="15"/>
  <c r="B1973" i="15"/>
  <c r="B1972" i="15"/>
  <c r="B1971" i="15"/>
  <c r="B1970" i="15"/>
  <c r="B1969" i="15"/>
  <c r="B1968" i="15"/>
  <c r="B1967" i="15"/>
  <c r="B1966" i="15"/>
  <c r="B1965" i="15"/>
  <c r="B1964" i="15"/>
  <c r="B1963" i="15"/>
  <c r="B1962" i="15"/>
  <c r="B1961" i="15"/>
  <c r="B1960" i="15"/>
  <c r="B1959" i="15"/>
  <c r="B1958" i="15"/>
  <c r="B1957" i="15"/>
  <c r="B1956" i="15"/>
  <c r="B1955" i="15"/>
  <c r="B1954" i="15"/>
  <c r="B1953" i="15"/>
  <c r="B1952" i="15"/>
  <c r="B1951" i="15"/>
  <c r="B1950" i="15"/>
  <c r="B1949" i="15"/>
  <c r="B1948" i="15"/>
  <c r="B1947" i="15"/>
  <c r="B1946" i="15"/>
  <c r="B1945" i="15"/>
  <c r="B1944" i="15"/>
  <c r="B1943" i="15"/>
  <c r="B1942" i="15"/>
  <c r="B1941" i="15"/>
  <c r="B1940" i="15"/>
  <c r="B1939" i="15"/>
  <c r="B1938" i="15"/>
  <c r="B1937" i="15"/>
  <c r="B1936" i="15"/>
  <c r="B1935" i="15"/>
  <c r="B1934" i="15"/>
  <c r="B1933" i="15"/>
  <c r="B1932" i="15"/>
  <c r="B1931" i="15"/>
  <c r="B1930" i="15"/>
  <c r="B1929" i="15"/>
  <c r="B1928" i="15"/>
  <c r="B1927" i="15"/>
  <c r="B1926" i="15"/>
  <c r="B1925" i="15"/>
  <c r="B1924" i="15"/>
  <c r="B1923" i="15"/>
  <c r="B1922" i="15"/>
  <c r="B1921" i="15"/>
  <c r="B1920" i="15"/>
  <c r="B1919" i="15"/>
  <c r="B1918" i="15"/>
  <c r="B1917" i="15"/>
  <c r="B1916" i="15"/>
  <c r="B1915" i="15"/>
  <c r="B1914" i="15"/>
  <c r="B1913" i="15"/>
  <c r="B1912" i="15"/>
  <c r="B1911" i="15"/>
  <c r="B1910" i="15"/>
  <c r="B1909" i="15"/>
  <c r="B1908" i="15"/>
  <c r="B1907" i="15"/>
  <c r="B1906" i="15"/>
  <c r="B1905" i="15"/>
  <c r="B1904" i="15"/>
  <c r="B1903" i="15"/>
  <c r="B1902" i="15"/>
  <c r="B1901" i="15"/>
  <c r="B1900" i="15"/>
  <c r="B1899" i="15"/>
  <c r="B1898" i="15"/>
  <c r="B1897" i="15"/>
  <c r="B1896" i="15"/>
  <c r="B1895" i="15"/>
  <c r="B1894" i="15"/>
  <c r="B1893" i="15"/>
  <c r="B1892" i="15"/>
  <c r="B1891" i="15"/>
  <c r="B1890" i="15"/>
  <c r="B1889" i="15"/>
  <c r="B1888" i="15"/>
  <c r="B1887" i="15"/>
  <c r="B1886" i="15"/>
  <c r="B1885" i="15"/>
  <c r="B1884" i="15"/>
  <c r="B1883" i="15"/>
  <c r="B1882" i="15"/>
  <c r="B1881" i="15"/>
  <c r="B1880" i="15"/>
  <c r="B1879" i="15"/>
  <c r="B1878" i="15"/>
  <c r="B1877" i="15"/>
  <c r="B1876" i="15"/>
  <c r="B1875" i="15"/>
  <c r="B1874" i="15"/>
  <c r="B1873" i="15"/>
  <c r="B1872" i="15"/>
  <c r="B1871" i="15"/>
  <c r="B1870" i="15"/>
  <c r="B1869" i="15"/>
  <c r="B1868" i="15"/>
  <c r="B1867" i="15"/>
  <c r="B1866" i="15"/>
  <c r="B1865" i="15"/>
  <c r="B1864" i="15"/>
  <c r="B1863" i="15"/>
  <c r="B1862" i="15"/>
  <c r="B1861" i="15"/>
  <c r="B1860" i="15"/>
  <c r="B1859" i="15"/>
  <c r="B1858" i="15"/>
  <c r="B1857" i="15"/>
  <c r="B1856" i="15"/>
  <c r="B1855" i="15"/>
  <c r="B1854" i="15"/>
  <c r="B1853" i="15"/>
  <c r="B1852" i="15"/>
  <c r="B1851" i="15"/>
  <c r="B1850" i="15"/>
  <c r="B1849" i="15"/>
  <c r="B1848" i="15"/>
  <c r="B1847" i="15"/>
  <c r="B1846" i="15"/>
  <c r="B1845" i="15"/>
  <c r="B1844" i="15"/>
  <c r="B1843" i="15"/>
  <c r="B1842" i="15"/>
  <c r="B1841" i="15"/>
  <c r="B1840" i="15"/>
  <c r="B1839" i="15"/>
  <c r="B1838" i="15"/>
  <c r="B1837" i="15"/>
  <c r="B1836" i="15"/>
  <c r="B1835" i="15"/>
  <c r="B1834" i="15"/>
  <c r="B1833" i="15"/>
  <c r="B1832" i="15"/>
  <c r="B1831" i="15"/>
  <c r="B1830" i="15"/>
  <c r="B1829" i="15"/>
  <c r="B1828" i="15"/>
  <c r="B1827" i="15"/>
  <c r="B1826" i="15"/>
  <c r="B1825" i="15"/>
  <c r="B1824" i="15"/>
  <c r="B1823" i="15"/>
  <c r="B1822" i="15"/>
  <c r="B1821" i="15"/>
  <c r="B1820" i="15"/>
  <c r="B1819" i="15"/>
  <c r="B1818" i="15"/>
  <c r="B1817" i="15"/>
  <c r="B1816" i="15"/>
  <c r="B1815" i="15"/>
  <c r="B1814" i="15"/>
  <c r="B1813" i="15"/>
  <c r="B1812" i="15"/>
  <c r="B1811" i="15"/>
  <c r="B1810" i="15"/>
  <c r="B1809" i="15"/>
  <c r="B1808" i="15"/>
  <c r="B1807" i="15"/>
  <c r="B1806" i="15"/>
  <c r="B1805" i="15"/>
  <c r="B1804" i="15"/>
  <c r="B1803" i="15"/>
  <c r="B1802" i="15"/>
  <c r="B1801" i="15"/>
  <c r="B1800" i="15"/>
  <c r="B1799" i="15"/>
  <c r="B1798" i="15"/>
  <c r="B1797" i="15"/>
  <c r="B1796" i="15"/>
  <c r="B1795" i="15"/>
  <c r="B1794" i="15"/>
  <c r="B1793" i="15"/>
  <c r="B1792" i="15"/>
  <c r="B1791" i="15"/>
  <c r="B1790" i="15"/>
  <c r="B1789" i="15"/>
  <c r="B1788" i="15"/>
  <c r="B1787" i="15"/>
  <c r="B1786" i="15"/>
  <c r="B1785" i="15"/>
  <c r="B1784" i="15"/>
  <c r="B1783" i="15"/>
  <c r="B1782" i="15"/>
  <c r="B1781" i="15"/>
  <c r="B1780" i="15"/>
  <c r="B1779" i="15"/>
  <c r="B1778" i="15"/>
  <c r="B1777" i="15"/>
  <c r="B1776" i="15"/>
  <c r="B1775" i="15"/>
  <c r="B1774" i="15"/>
  <c r="B1773" i="15"/>
  <c r="B1772" i="15"/>
  <c r="B1771" i="15"/>
  <c r="B1770" i="15"/>
  <c r="B1769" i="15"/>
  <c r="B1768" i="15"/>
  <c r="B1767" i="15"/>
  <c r="B1766" i="15"/>
  <c r="B1765" i="15"/>
  <c r="B1764" i="15"/>
  <c r="B1763" i="15"/>
  <c r="B1762" i="15"/>
  <c r="B1761" i="15"/>
  <c r="B1760" i="15"/>
  <c r="B1759" i="15"/>
  <c r="B1758" i="15"/>
  <c r="B1757" i="15"/>
  <c r="B1756" i="15"/>
  <c r="B1755" i="15"/>
  <c r="B1754" i="15"/>
  <c r="B1753" i="15"/>
  <c r="B1752" i="15"/>
  <c r="B1751" i="15"/>
  <c r="B1750" i="15"/>
  <c r="B1749" i="15"/>
  <c r="B1748" i="15"/>
  <c r="B1747" i="15"/>
  <c r="B1746" i="15"/>
  <c r="B1745" i="15"/>
  <c r="B1744" i="15"/>
  <c r="B1743" i="15"/>
  <c r="B1742" i="15"/>
  <c r="B1741" i="15"/>
  <c r="B1740" i="15"/>
  <c r="B1739" i="15"/>
  <c r="B1738" i="15"/>
  <c r="B1737" i="15"/>
  <c r="B1736" i="15"/>
  <c r="B1735" i="15"/>
  <c r="B1734" i="15"/>
  <c r="B1733" i="15"/>
  <c r="B1732" i="15"/>
  <c r="B1731" i="15"/>
  <c r="B1730" i="15"/>
  <c r="B1729" i="15"/>
  <c r="B1728" i="15"/>
  <c r="B1727" i="15"/>
  <c r="B1726" i="15"/>
  <c r="B1725" i="15"/>
  <c r="B1724" i="15"/>
  <c r="B1723" i="15"/>
  <c r="B1722" i="15"/>
  <c r="B1721" i="15"/>
  <c r="B1720" i="15"/>
  <c r="B1719" i="15"/>
  <c r="B1718" i="15"/>
  <c r="B1717" i="15"/>
  <c r="B1716" i="15"/>
  <c r="B1715" i="15"/>
  <c r="B1714" i="15"/>
  <c r="B1713" i="15"/>
  <c r="B1712" i="15"/>
  <c r="B1711" i="15"/>
  <c r="B1710" i="15"/>
  <c r="B1709" i="15"/>
  <c r="B1708" i="15"/>
  <c r="B1707" i="15"/>
  <c r="B1706" i="15"/>
  <c r="B1705" i="15"/>
  <c r="B1704" i="15"/>
  <c r="B1703" i="15"/>
  <c r="B1702" i="15"/>
  <c r="B1701" i="15"/>
  <c r="B1700" i="15"/>
  <c r="B1699" i="15"/>
  <c r="B1698" i="15"/>
  <c r="B1697" i="15"/>
  <c r="B1696" i="15"/>
  <c r="B1695" i="15"/>
  <c r="B1694" i="15"/>
  <c r="B1693" i="15"/>
  <c r="B1692" i="15"/>
  <c r="B1691" i="15"/>
  <c r="B1690" i="15"/>
  <c r="B1689" i="15"/>
  <c r="B1688" i="15"/>
  <c r="B1687" i="15"/>
  <c r="B1686" i="15"/>
  <c r="B1685" i="15"/>
  <c r="B1684" i="15"/>
  <c r="B1683" i="15"/>
  <c r="B1682" i="15"/>
  <c r="B1681" i="15"/>
  <c r="B1680" i="15"/>
  <c r="B1679" i="15"/>
  <c r="B1678" i="15"/>
  <c r="B1677" i="15"/>
  <c r="B1676" i="15"/>
  <c r="B1675" i="15"/>
  <c r="B1674" i="15"/>
  <c r="B1673" i="15"/>
  <c r="B1672" i="15"/>
  <c r="B1671" i="15"/>
  <c r="B1670" i="15"/>
  <c r="B1669" i="15"/>
  <c r="B1668" i="15"/>
  <c r="B1667" i="15"/>
  <c r="B1666" i="15"/>
  <c r="B1665" i="15"/>
  <c r="B1664" i="15"/>
  <c r="B1663" i="15"/>
  <c r="B1662" i="15"/>
  <c r="B1661" i="15"/>
  <c r="B1660" i="15"/>
  <c r="B1659" i="15"/>
  <c r="B1658" i="15"/>
  <c r="B1657" i="15"/>
  <c r="B1656" i="15"/>
  <c r="B1655" i="15"/>
  <c r="B1654" i="15"/>
  <c r="B1653" i="15"/>
  <c r="B1652" i="15"/>
  <c r="B1651" i="15"/>
  <c r="B1650" i="15"/>
  <c r="B1649" i="15"/>
  <c r="B1648" i="15"/>
  <c r="B1647" i="15"/>
  <c r="B1646" i="15"/>
  <c r="B1645" i="15"/>
  <c r="B1644" i="15"/>
  <c r="B1643" i="15"/>
  <c r="B1642" i="15"/>
  <c r="B1641" i="15"/>
  <c r="B1640" i="15"/>
  <c r="B1639" i="15"/>
  <c r="B1638" i="15"/>
  <c r="B1637" i="15"/>
  <c r="B1636" i="15"/>
  <c r="B1635" i="15"/>
  <c r="B1634" i="15"/>
  <c r="B1633" i="15"/>
  <c r="B1632" i="15"/>
  <c r="B1631" i="15"/>
  <c r="B1630" i="15"/>
  <c r="B1629" i="15"/>
  <c r="B1628" i="15"/>
  <c r="B1627" i="15"/>
  <c r="B1626" i="15"/>
  <c r="B1625" i="15"/>
  <c r="B1624" i="15"/>
  <c r="B1623" i="15"/>
  <c r="B1622" i="15"/>
  <c r="B1621" i="15"/>
  <c r="B1620" i="15"/>
  <c r="B1619" i="15"/>
  <c r="B1618" i="15"/>
  <c r="B1617" i="15"/>
  <c r="B1616" i="15"/>
  <c r="B1615" i="15"/>
  <c r="B1614" i="15"/>
  <c r="B1613" i="15"/>
  <c r="B1612" i="15"/>
  <c r="B1611" i="15"/>
  <c r="B1610" i="15"/>
  <c r="B1609" i="15"/>
  <c r="B1608" i="15"/>
  <c r="B1607" i="15"/>
  <c r="B1606" i="15"/>
  <c r="B1605" i="15"/>
  <c r="B1604" i="15"/>
  <c r="B1603" i="15"/>
  <c r="B1602" i="15"/>
  <c r="B1601" i="15"/>
  <c r="B1600" i="15"/>
  <c r="B1599" i="15"/>
  <c r="B1598" i="15"/>
  <c r="B1597" i="15"/>
  <c r="B1596" i="15"/>
  <c r="B1595" i="15"/>
  <c r="B1594" i="15"/>
  <c r="B1593" i="15"/>
  <c r="B1592" i="15"/>
  <c r="B1591" i="15"/>
  <c r="B1590" i="15"/>
  <c r="B1589" i="15"/>
  <c r="B1588" i="15"/>
  <c r="B1587" i="15"/>
  <c r="B1586" i="15"/>
  <c r="B1585" i="15"/>
  <c r="B1584" i="15"/>
  <c r="B1583" i="15"/>
  <c r="B1582" i="15"/>
  <c r="B1581" i="15"/>
  <c r="B1580" i="15"/>
  <c r="B1579" i="15"/>
  <c r="B1578" i="15"/>
  <c r="B1577" i="15"/>
  <c r="B1576" i="15"/>
  <c r="B1575" i="15"/>
  <c r="B1574" i="15"/>
  <c r="B1573" i="15"/>
  <c r="B1572" i="15"/>
  <c r="B1571" i="15"/>
  <c r="B1570" i="15"/>
  <c r="B1569" i="15"/>
  <c r="B1568" i="15"/>
  <c r="B1567" i="15"/>
  <c r="B1566" i="15"/>
  <c r="B1565" i="15"/>
  <c r="B1564" i="15"/>
  <c r="B1563" i="15"/>
  <c r="B1562" i="15"/>
  <c r="B1561" i="15"/>
  <c r="B1560" i="15"/>
  <c r="B1559" i="15"/>
  <c r="B1558" i="15"/>
  <c r="B1557" i="15"/>
  <c r="B1556" i="15"/>
  <c r="B1555" i="15"/>
  <c r="B1554" i="15"/>
  <c r="B1553" i="15"/>
  <c r="B1552" i="15"/>
  <c r="B1551" i="15"/>
  <c r="B1550" i="15"/>
  <c r="B1549" i="15"/>
  <c r="B1548" i="15"/>
  <c r="B1547" i="15"/>
  <c r="B1546" i="15"/>
  <c r="B1545" i="15"/>
  <c r="B1544" i="15"/>
  <c r="B1543" i="15"/>
  <c r="B1542" i="15"/>
  <c r="B1541" i="15"/>
  <c r="B1540" i="15"/>
  <c r="B1539" i="15"/>
  <c r="B1538" i="15"/>
  <c r="B1537" i="15"/>
  <c r="B1536" i="15"/>
  <c r="B1535" i="15"/>
  <c r="B1534" i="15"/>
  <c r="B1533" i="15"/>
  <c r="B1532" i="15"/>
  <c r="B1531" i="15"/>
  <c r="B1530" i="15"/>
  <c r="B1529" i="15"/>
  <c r="B1528" i="15"/>
  <c r="B1527" i="15"/>
  <c r="B1526" i="15"/>
  <c r="B1525" i="15"/>
  <c r="B1524" i="15"/>
  <c r="B1523" i="15"/>
  <c r="B1522" i="15"/>
  <c r="B1521" i="15"/>
  <c r="B1520" i="15"/>
  <c r="B1519" i="15"/>
  <c r="B1518" i="15"/>
  <c r="B1517" i="15"/>
  <c r="B1516" i="15"/>
  <c r="B1515" i="15"/>
  <c r="B1514" i="15"/>
  <c r="B1513" i="15"/>
  <c r="B1512" i="15"/>
  <c r="B1511" i="15"/>
  <c r="B1510" i="15"/>
  <c r="B1509" i="15"/>
  <c r="B1508" i="15"/>
  <c r="B1507" i="15"/>
  <c r="B1506" i="15"/>
  <c r="B1505" i="15"/>
  <c r="B1504" i="15"/>
  <c r="B1503" i="15"/>
  <c r="B1502" i="15"/>
  <c r="B1501" i="15"/>
  <c r="B1500" i="15"/>
  <c r="B1499" i="15"/>
  <c r="B1498" i="15"/>
  <c r="B1497" i="15"/>
  <c r="B1496" i="15"/>
  <c r="B1495" i="15"/>
  <c r="B1494" i="15"/>
  <c r="B1493" i="15"/>
  <c r="B1492" i="15"/>
  <c r="B1491" i="15"/>
  <c r="B1490" i="15"/>
  <c r="B1489" i="15"/>
  <c r="B1488" i="15"/>
  <c r="B1487" i="15"/>
  <c r="B1486" i="15"/>
  <c r="B1485" i="15"/>
  <c r="B1484" i="15"/>
  <c r="B1483" i="15"/>
  <c r="B1482" i="15"/>
  <c r="B1481" i="15"/>
  <c r="B1480" i="15"/>
  <c r="B1479" i="15"/>
  <c r="B1478" i="15"/>
  <c r="B1477" i="15"/>
  <c r="B1476" i="15"/>
  <c r="B1475" i="15"/>
  <c r="B1474" i="15"/>
  <c r="B1473" i="15"/>
  <c r="B1472" i="15"/>
  <c r="B1471" i="15"/>
  <c r="B1470" i="15"/>
  <c r="B1469" i="15"/>
  <c r="B1468" i="15"/>
  <c r="B1467" i="15"/>
  <c r="B1466" i="15"/>
  <c r="B1465" i="15"/>
  <c r="B1464" i="15"/>
  <c r="B1463" i="15"/>
  <c r="B1462" i="15"/>
  <c r="B1461" i="15"/>
  <c r="B1460" i="15"/>
  <c r="B1459" i="15"/>
  <c r="B1458" i="15"/>
  <c r="B1457" i="15"/>
  <c r="B1456" i="15"/>
  <c r="B1455" i="15"/>
  <c r="B1454" i="15"/>
  <c r="B1453" i="15"/>
  <c r="B1452" i="15"/>
  <c r="B1451" i="15"/>
  <c r="B1450" i="15"/>
  <c r="B1449" i="15"/>
  <c r="B1448" i="15"/>
  <c r="B1447" i="15"/>
  <c r="B1446" i="15"/>
  <c r="B1445" i="15"/>
  <c r="B1444" i="15"/>
  <c r="B1443" i="15"/>
  <c r="B1442" i="15"/>
  <c r="B1441" i="15"/>
  <c r="B1440" i="15"/>
  <c r="B1439" i="15"/>
  <c r="B1438" i="15"/>
  <c r="B1437" i="15"/>
  <c r="B1436" i="15"/>
  <c r="B1435" i="15"/>
  <c r="B1434" i="15"/>
  <c r="B1433" i="15"/>
  <c r="B1432" i="15"/>
  <c r="B1431" i="15"/>
  <c r="B1430" i="15"/>
  <c r="B1429" i="15"/>
  <c r="B1428" i="15"/>
  <c r="B1427" i="15"/>
  <c r="B1426" i="15"/>
  <c r="B1425" i="15"/>
  <c r="B1424" i="15"/>
  <c r="B1423" i="15"/>
  <c r="B1422" i="15"/>
  <c r="B1421" i="15"/>
  <c r="B1420" i="15"/>
  <c r="B1419" i="15"/>
  <c r="B1418" i="15"/>
  <c r="B1417" i="15"/>
  <c r="B1416" i="15"/>
  <c r="B1415" i="15"/>
  <c r="B1414" i="15"/>
  <c r="B1413" i="15"/>
  <c r="B1412" i="15"/>
  <c r="B1411" i="15"/>
  <c r="B1410" i="15"/>
  <c r="B1409" i="15"/>
  <c r="B1408" i="15"/>
  <c r="B1407" i="15"/>
  <c r="B1406" i="15"/>
  <c r="B1405" i="15"/>
  <c r="B1404" i="15"/>
  <c r="B1403" i="15"/>
  <c r="B1402" i="15"/>
  <c r="B1401" i="15"/>
  <c r="B1400" i="15"/>
  <c r="B1399" i="15"/>
  <c r="B1398" i="15"/>
  <c r="B1397" i="15"/>
  <c r="B1396" i="15"/>
  <c r="B1395" i="15"/>
  <c r="B1394" i="15"/>
  <c r="B1393" i="15"/>
  <c r="B1392" i="15"/>
  <c r="B1391" i="15"/>
  <c r="B1390" i="15"/>
  <c r="B1389" i="15"/>
  <c r="B1388" i="15"/>
  <c r="B1387" i="15"/>
  <c r="B1386" i="15"/>
  <c r="B1385" i="15"/>
  <c r="B1384" i="15"/>
  <c r="B1383" i="15"/>
  <c r="B1382" i="15"/>
  <c r="B1381" i="15"/>
  <c r="B1380" i="15"/>
  <c r="B1379" i="15"/>
  <c r="B1378" i="15"/>
  <c r="B1377" i="15"/>
  <c r="B1376" i="15"/>
  <c r="B1375" i="15"/>
  <c r="B1374" i="15"/>
  <c r="B1373" i="15"/>
  <c r="B1372" i="15"/>
  <c r="B1371" i="15"/>
  <c r="B1370" i="15"/>
  <c r="B1369" i="15"/>
  <c r="B1368" i="15"/>
  <c r="B1367" i="15"/>
  <c r="B1366" i="15"/>
  <c r="B1365" i="15"/>
  <c r="B1364" i="15"/>
  <c r="B1363" i="15"/>
  <c r="B1362" i="15"/>
  <c r="B1361" i="15"/>
  <c r="B1360" i="15"/>
  <c r="B1359" i="15"/>
  <c r="B1358" i="15"/>
  <c r="B1357" i="15"/>
  <c r="B1356" i="15"/>
  <c r="B1355" i="15"/>
  <c r="B1354" i="15"/>
  <c r="B1353" i="15"/>
  <c r="B1352" i="15"/>
  <c r="B1351" i="15"/>
  <c r="B1350" i="15"/>
  <c r="B1349" i="15"/>
  <c r="B1348" i="15"/>
  <c r="B1347" i="15"/>
  <c r="B1346" i="15"/>
  <c r="B1345" i="15"/>
  <c r="B1344" i="15"/>
  <c r="B1343" i="15"/>
  <c r="B1342" i="15"/>
  <c r="B1341" i="15"/>
  <c r="B1340" i="15"/>
  <c r="B1339" i="15"/>
  <c r="B1338" i="15"/>
  <c r="B1337" i="15"/>
  <c r="B1336" i="15"/>
  <c r="B1335" i="15"/>
  <c r="B1334" i="15"/>
  <c r="B1333" i="15"/>
  <c r="B1332" i="15"/>
  <c r="B1331" i="15"/>
  <c r="B1330" i="15"/>
  <c r="B1329" i="15"/>
  <c r="B1328" i="15"/>
  <c r="B1327" i="15"/>
  <c r="B1326" i="15"/>
  <c r="B1325" i="15"/>
  <c r="B1324" i="15"/>
  <c r="B1323" i="15"/>
  <c r="B1322" i="15"/>
  <c r="B1321" i="15"/>
  <c r="B1320" i="15"/>
  <c r="B1319" i="15"/>
  <c r="B1318" i="15"/>
  <c r="B1317" i="15"/>
  <c r="B1316" i="15"/>
  <c r="B1315" i="15"/>
  <c r="B1314" i="15"/>
  <c r="B1313" i="15"/>
  <c r="B1312" i="15"/>
  <c r="B1311" i="15"/>
  <c r="B1310" i="15"/>
  <c r="B1309" i="15"/>
  <c r="B1308" i="15"/>
  <c r="B1307" i="15"/>
  <c r="B1306" i="15"/>
  <c r="B1305" i="15"/>
  <c r="B1304" i="15"/>
  <c r="B1303" i="15"/>
  <c r="B1302" i="15"/>
  <c r="B1301" i="15"/>
  <c r="B1300" i="15"/>
  <c r="B1299" i="15"/>
  <c r="B1298" i="15"/>
  <c r="B1297" i="15"/>
  <c r="B1296" i="15"/>
  <c r="B1295" i="15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6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1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D10" i="16"/>
  <c r="B1" i="16"/>
  <c r="G8" i="6" l="1"/>
  <c r="C2" i="17"/>
  <c r="C3" i="17" s="1"/>
  <c r="E12" i="17" s="1"/>
  <c r="K16" i="16"/>
  <c r="AK20" i="12" s="1"/>
  <c r="G10" i="6"/>
  <c r="K20" i="16"/>
  <c r="AK24" i="12" s="1"/>
  <c r="C4" i="17"/>
  <c r="C8" i="17"/>
  <c r="K12" i="16"/>
  <c r="AK16" i="12" s="1"/>
  <c r="K10" i="16"/>
  <c r="K13" i="16"/>
  <c r="AK17" i="12" s="1"/>
  <c r="K17" i="16"/>
  <c r="AK21" i="12" s="1"/>
  <c r="A2" i="17"/>
  <c r="B11" i="17"/>
  <c r="G3" i="17" s="1"/>
  <c r="H3" i="17" s="1"/>
  <c r="K14" i="16"/>
  <c r="AK18" i="12" s="1"/>
  <c r="K18" i="16"/>
  <c r="AK22" i="12" s="1"/>
  <c r="K11" i="16"/>
  <c r="AK15" i="12" s="1"/>
  <c r="K15" i="16"/>
  <c r="AK19" i="12" s="1"/>
  <c r="K19" i="16"/>
  <c r="AK23" i="12" s="1"/>
  <c r="G6" i="6"/>
  <c r="AH19" i="12"/>
  <c r="AH18" i="12"/>
  <c r="C5" i="17" l="1"/>
  <c r="B12" i="17"/>
  <c r="G13" i="17" s="1"/>
  <c r="C11" i="17"/>
  <c r="D11" i="17" s="1"/>
  <c r="I3" i="17" s="1"/>
  <c r="I4" i="17" s="1"/>
  <c r="I5" i="17" s="1"/>
  <c r="I6" i="17" s="1"/>
  <c r="I7" i="17" s="1"/>
  <c r="I8" i="17" s="1"/>
  <c r="M17" i="16"/>
  <c r="J22" i="16" s="1"/>
  <c r="AJ27" i="12" s="1"/>
  <c r="AK14" i="12"/>
  <c r="C12" i="17"/>
  <c r="E13" i="17"/>
  <c r="H2" i="13"/>
  <c r="D12" i="17" l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B13" i="17"/>
  <c r="E14" i="17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32" i="12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14" i="17" l="1"/>
  <c r="C14" i="17" s="1"/>
  <c r="E15" i="17"/>
  <c r="G23" i="17"/>
  <c r="C13" i="17"/>
  <c r="D13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D14" i="17" l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B15" i="17"/>
  <c r="C15" i="17" s="1"/>
  <c r="D15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E16" i="17"/>
  <c r="G33" i="17"/>
  <c r="S1001" i="12"/>
  <c r="S1000" i="12"/>
  <c r="S999" i="12"/>
  <c r="S998" i="12"/>
  <c r="S997" i="12"/>
  <c r="S996" i="12"/>
  <c r="S995" i="12"/>
  <c r="S994" i="12"/>
  <c r="S993" i="12"/>
  <c r="S992" i="12"/>
  <c r="S991" i="12"/>
  <c r="S990" i="12"/>
  <c r="S989" i="12"/>
  <c r="S988" i="12"/>
  <c r="S987" i="12"/>
  <c r="S986" i="12"/>
  <c r="S985" i="12"/>
  <c r="S984" i="12"/>
  <c r="S983" i="12"/>
  <c r="S982" i="12"/>
  <c r="S981" i="12"/>
  <c r="S980" i="12"/>
  <c r="S979" i="12"/>
  <c r="S978" i="12"/>
  <c r="S977" i="12"/>
  <c r="S976" i="12"/>
  <c r="S975" i="12"/>
  <c r="S974" i="12"/>
  <c r="S973" i="12"/>
  <c r="S972" i="12"/>
  <c r="S971" i="12"/>
  <c r="S970" i="12"/>
  <c r="S969" i="12"/>
  <c r="S968" i="12"/>
  <c r="S967" i="12"/>
  <c r="S966" i="12"/>
  <c r="S965" i="12"/>
  <c r="S964" i="12"/>
  <c r="S963" i="12"/>
  <c r="S962" i="12"/>
  <c r="S961" i="12"/>
  <c r="S960" i="12"/>
  <c r="S959" i="12"/>
  <c r="S958" i="12"/>
  <c r="S957" i="12"/>
  <c r="S956" i="12"/>
  <c r="S955" i="12"/>
  <c r="S954" i="12"/>
  <c r="S953" i="12"/>
  <c r="S952" i="12"/>
  <c r="S951" i="12"/>
  <c r="S950" i="12"/>
  <c r="S949" i="12"/>
  <c r="S948" i="12"/>
  <c r="S947" i="12"/>
  <c r="S946" i="12"/>
  <c r="S945" i="12"/>
  <c r="S944" i="12"/>
  <c r="S943" i="12"/>
  <c r="S942" i="12"/>
  <c r="S941" i="12"/>
  <c r="S940" i="12"/>
  <c r="S939" i="12"/>
  <c r="S938" i="12"/>
  <c r="S937" i="12"/>
  <c r="S936" i="12"/>
  <c r="S935" i="12"/>
  <c r="S934" i="12"/>
  <c r="S933" i="12"/>
  <c r="S932" i="12"/>
  <c r="S931" i="12"/>
  <c r="S930" i="12"/>
  <c r="S929" i="12"/>
  <c r="S928" i="12"/>
  <c r="S927" i="12"/>
  <c r="S926" i="12"/>
  <c r="S925" i="12"/>
  <c r="S924" i="12"/>
  <c r="S923" i="12"/>
  <c r="S922" i="12"/>
  <c r="S921" i="12"/>
  <c r="S920" i="12"/>
  <c r="S919" i="12"/>
  <c r="S918" i="12"/>
  <c r="S917" i="12"/>
  <c r="S916" i="12"/>
  <c r="S915" i="12"/>
  <c r="S914" i="12"/>
  <c r="S913" i="12"/>
  <c r="S912" i="12"/>
  <c r="S911" i="12"/>
  <c r="S910" i="12"/>
  <c r="S909" i="12"/>
  <c r="S908" i="12"/>
  <c r="S907" i="12"/>
  <c r="S906" i="12"/>
  <c r="S905" i="12"/>
  <c r="S904" i="12"/>
  <c r="S903" i="12"/>
  <c r="S902" i="12"/>
  <c r="S901" i="12"/>
  <c r="S900" i="12"/>
  <c r="S899" i="12"/>
  <c r="S898" i="12"/>
  <c r="S897" i="12"/>
  <c r="S896" i="12"/>
  <c r="S895" i="12"/>
  <c r="S894" i="12"/>
  <c r="S893" i="12"/>
  <c r="S892" i="12"/>
  <c r="S891" i="12"/>
  <c r="S890" i="12"/>
  <c r="S889" i="12"/>
  <c r="S888" i="12"/>
  <c r="S887" i="12"/>
  <c r="S886" i="12"/>
  <c r="S885" i="12"/>
  <c r="S884" i="12"/>
  <c r="S883" i="12"/>
  <c r="S882" i="12"/>
  <c r="S881" i="12"/>
  <c r="S880" i="12"/>
  <c r="S879" i="12"/>
  <c r="S878" i="12"/>
  <c r="S877" i="12"/>
  <c r="S876" i="12"/>
  <c r="S875" i="12"/>
  <c r="S874" i="12"/>
  <c r="S873" i="12"/>
  <c r="S872" i="12"/>
  <c r="S871" i="12"/>
  <c r="S870" i="12"/>
  <c r="S869" i="12"/>
  <c r="S868" i="12"/>
  <c r="S867" i="12"/>
  <c r="S866" i="12"/>
  <c r="S865" i="12"/>
  <c r="S864" i="12"/>
  <c r="S863" i="12"/>
  <c r="S862" i="12"/>
  <c r="S861" i="12"/>
  <c r="S860" i="12"/>
  <c r="S859" i="12"/>
  <c r="S858" i="12"/>
  <c r="S857" i="12"/>
  <c r="S856" i="12"/>
  <c r="S855" i="12"/>
  <c r="S854" i="12"/>
  <c r="S853" i="12"/>
  <c r="S852" i="12"/>
  <c r="S851" i="12"/>
  <c r="S850" i="12"/>
  <c r="S849" i="12"/>
  <c r="S848" i="12"/>
  <c r="S847" i="12"/>
  <c r="S846" i="12"/>
  <c r="S845" i="12"/>
  <c r="S844" i="12"/>
  <c r="S843" i="12"/>
  <c r="S842" i="12"/>
  <c r="S841" i="12"/>
  <c r="S840" i="12"/>
  <c r="S839" i="12"/>
  <c r="S838" i="12"/>
  <c r="S837" i="12"/>
  <c r="S836" i="12"/>
  <c r="S835" i="12"/>
  <c r="S834" i="12"/>
  <c r="S833" i="12"/>
  <c r="S832" i="12"/>
  <c r="S831" i="12"/>
  <c r="S830" i="12"/>
  <c r="S829" i="12"/>
  <c r="S828" i="12"/>
  <c r="S827" i="12"/>
  <c r="S826" i="12"/>
  <c r="S825" i="12"/>
  <c r="S824" i="12"/>
  <c r="S823" i="12"/>
  <c r="S822" i="12"/>
  <c r="S821" i="12"/>
  <c r="S820" i="12"/>
  <c r="S819" i="12"/>
  <c r="S818" i="12"/>
  <c r="S817" i="12"/>
  <c r="S816" i="12"/>
  <c r="S815" i="12"/>
  <c r="S814" i="12"/>
  <c r="S813" i="12"/>
  <c r="S812" i="12"/>
  <c r="S811" i="12"/>
  <c r="S810" i="12"/>
  <c r="S809" i="12"/>
  <c r="S808" i="12"/>
  <c r="S807" i="12"/>
  <c r="S806" i="12"/>
  <c r="S805" i="12"/>
  <c r="S804" i="12"/>
  <c r="S803" i="12"/>
  <c r="S802" i="12"/>
  <c r="S801" i="12"/>
  <c r="S800" i="12"/>
  <c r="S799" i="12"/>
  <c r="S798" i="12"/>
  <c r="S797" i="12"/>
  <c r="S796" i="12"/>
  <c r="S795" i="12"/>
  <c r="S794" i="12"/>
  <c r="S793" i="12"/>
  <c r="S792" i="12"/>
  <c r="S791" i="12"/>
  <c r="S790" i="12"/>
  <c r="S789" i="12"/>
  <c r="S788" i="12"/>
  <c r="S787" i="12"/>
  <c r="S786" i="12"/>
  <c r="S785" i="12"/>
  <c r="S784" i="12"/>
  <c r="S783" i="12"/>
  <c r="S782" i="12"/>
  <c r="S781" i="12"/>
  <c r="S780" i="12"/>
  <c r="S779" i="12"/>
  <c r="S778" i="12"/>
  <c r="S777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S749" i="12"/>
  <c r="S748" i="12"/>
  <c r="S747" i="12"/>
  <c r="S746" i="12"/>
  <c r="S745" i="12"/>
  <c r="S744" i="12"/>
  <c r="S743" i="12"/>
  <c r="S742" i="12"/>
  <c r="S741" i="12"/>
  <c r="S740" i="12"/>
  <c r="S739" i="12"/>
  <c r="S738" i="12"/>
  <c r="S737" i="12"/>
  <c r="S736" i="12"/>
  <c r="S735" i="12"/>
  <c r="S734" i="12"/>
  <c r="S733" i="12"/>
  <c r="S732" i="12"/>
  <c r="S731" i="12"/>
  <c r="S730" i="12"/>
  <c r="S729" i="12"/>
  <c r="S728" i="12"/>
  <c r="S727" i="12"/>
  <c r="S726" i="12"/>
  <c r="S725" i="12"/>
  <c r="S724" i="12"/>
  <c r="S723" i="12"/>
  <c r="S722" i="12"/>
  <c r="S721" i="12"/>
  <c r="S720" i="12"/>
  <c r="S719" i="12"/>
  <c r="S718" i="12"/>
  <c r="S717" i="12"/>
  <c r="S716" i="12"/>
  <c r="S715" i="12"/>
  <c r="S714" i="12"/>
  <c r="S713" i="12"/>
  <c r="S712" i="12"/>
  <c r="S711" i="12"/>
  <c r="S710" i="12"/>
  <c r="S709" i="12"/>
  <c r="S708" i="12"/>
  <c r="S707" i="12"/>
  <c r="S706" i="12"/>
  <c r="S705" i="12"/>
  <c r="S704" i="12"/>
  <c r="S703" i="12"/>
  <c r="S702" i="12"/>
  <c r="S701" i="12"/>
  <c r="S700" i="12"/>
  <c r="S699" i="12"/>
  <c r="S698" i="12"/>
  <c r="S697" i="12"/>
  <c r="S696" i="12"/>
  <c r="S695" i="12"/>
  <c r="S694" i="12"/>
  <c r="S693" i="12"/>
  <c r="S692" i="12"/>
  <c r="S691" i="12"/>
  <c r="S690" i="12"/>
  <c r="S689" i="12"/>
  <c r="S688" i="12"/>
  <c r="S687" i="12"/>
  <c r="S686" i="12"/>
  <c r="S685" i="12"/>
  <c r="S684" i="12"/>
  <c r="S683" i="12"/>
  <c r="S682" i="12"/>
  <c r="S681" i="12"/>
  <c r="S680" i="12"/>
  <c r="S679" i="12"/>
  <c r="S678" i="12"/>
  <c r="S677" i="12"/>
  <c r="S676" i="12"/>
  <c r="S675" i="12"/>
  <c r="S674" i="12"/>
  <c r="S673" i="12"/>
  <c r="S672" i="12"/>
  <c r="S671" i="12"/>
  <c r="S670" i="12"/>
  <c r="S669" i="12"/>
  <c r="S668" i="12"/>
  <c r="S667" i="12"/>
  <c r="S666" i="12"/>
  <c r="S665" i="12"/>
  <c r="S664" i="12"/>
  <c r="S663" i="12"/>
  <c r="S662" i="12"/>
  <c r="S661" i="12"/>
  <c r="S660" i="12"/>
  <c r="S659" i="12"/>
  <c r="S658" i="12"/>
  <c r="S657" i="12"/>
  <c r="S656" i="12"/>
  <c r="S655" i="12"/>
  <c r="S654" i="12"/>
  <c r="S653" i="12"/>
  <c r="S652" i="12"/>
  <c r="S651" i="12"/>
  <c r="S650" i="12"/>
  <c r="S649" i="12"/>
  <c r="S648" i="12"/>
  <c r="S647" i="12"/>
  <c r="S646" i="12"/>
  <c r="S645" i="12"/>
  <c r="S644" i="12"/>
  <c r="S643" i="12"/>
  <c r="S642" i="12"/>
  <c r="S641" i="12"/>
  <c r="S640" i="12"/>
  <c r="S639" i="12"/>
  <c r="S638" i="12"/>
  <c r="S637" i="12"/>
  <c r="S636" i="12"/>
  <c r="S635" i="12"/>
  <c r="S634" i="12"/>
  <c r="S633" i="12"/>
  <c r="S632" i="12"/>
  <c r="S631" i="12"/>
  <c r="S630" i="12"/>
  <c r="S629" i="12"/>
  <c r="S628" i="12"/>
  <c r="S627" i="12"/>
  <c r="S626" i="12"/>
  <c r="S625" i="12"/>
  <c r="S624" i="12"/>
  <c r="S623" i="12"/>
  <c r="S622" i="12"/>
  <c r="S621" i="12"/>
  <c r="S620" i="12"/>
  <c r="S619" i="12"/>
  <c r="S618" i="12"/>
  <c r="S617" i="12"/>
  <c r="S616" i="12"/>
  <c r="S615" i="12"/>
  <c r="S614" i="12"/>
  <c r="S613" i="12"/>
  <c r="S612" i="12"/>
  <c r="S611" i="12"/>
  <c r="S610" i="12"/>
  <c r="S609" i="12"/>
  <c r="S608" i="12"/>
  <c r="S607" i="12"/>
  <c r="S606" i="12"/>
  <c r="S605" i="12"/>
  <c r="S604" i="12"/>
  <c r="S603" i="12"/>
  <c r="S602" i="12"/>
  <c r="S601" i="12"/>
  <c r="S600" i="12"/>
  <c r="S599" i="12"/>
  <c r="S598" i="12"/>
  <c r="S597" i="12"/>
  <c r="S596" i="12"/>
  <c r="S595" i="12"/>
  <c r="S594" i="12"/>
  <c r="S593" i="12"/>
  <c r="S592" i="12"/>
  <c r="S591" i="12"/>
  <c r="S590" i="12"/>
  <c r="S589" i="12"/>
  <c r="S588" i="12"/>
  <c r="S587" i="12"/>
  <c r="S586" i="12"/>
  <c r="S585" i="12"/>
  <c r="S584" i="12"/>
  <c r="S583" i="12"/>
  <c r="S582" i="12"/>
  <c r="S581" i="12"/>
  <c r="S580" i="12"/>
  <c r="S579" i="12"/>
  <c r="S578" i="12"/>
  <c r="S577" i="12"/>
  <c r="S576" i="12"/>
  <c r="S575" i="12"/>
  <c r="S574" i="12"/>
  <c r="S573" i="12"/>
  <c r="S572" i="12"/>
  <c r="S571" i="12"/>
  <c r="S570" i="12"/>
  <c r="S569" i="12"/>
  <c r="S568" i="12"/>
  <c r="S567" i="12"/>
  <c r="S566" i="12"/>
  <c r="S565" i="12"/>
  <c r="S564" i="12"/>
  <c r="S563" i="12"/>
  <c r="S562" i="12"/>
  <c r="S561" i="12"/>
  <c r="S560" i="12"/>
  <c r="S559" i="12"/>
  <c r="S558" i="12"/>
  <c r="S557" i="12"/>
  <c r="S556" i="12"/>
  <c r="S555" i="12"/>
  <c r="S554" i="12"/>
  <c r="S553" i="12"/>
  <c r="S552" i="12"/>
  <c r="S551" i="12"/>
  <c r="S550" i="12"/>
  <c r="S549" i="12"/>
  <c r="S548" i="12"/>
  <c r="S547" i="12"/>
  <c r="S546" i="12"/>
  <c r="S545" i="12"/>
  <c r="S544" i="12"/>
  <c r="S543" i="12"/>
  <c r="S542" i="12"/>
  <c r="S541" i="12"/>
  <c r="S540" i="12"/>
  <c r="S539" i="12"/>
  <c r="S538" i="12"/>
  <c r="S537" i="12"/>
  <c r="S536" i="12"/>
  <c r="S535" i="12"/>
  <c r="S534" i="12"/>
  <c r="S533" i="12"/>
  <c r="S532" i="12"/>
  <c r="S531" i="12"/>
  <c r="S530" i="12"/>
  <c r="S529" i="12"/>
  <c r="S528" i="12"/>
  <c r="S527" i="12"/>
  <c r="S526" i="12"/>
  <c r="S525" i="12"/>
  <c r="S524" i="12"/>
  <c r="S523" i="12"/>
  <c r="S522" i="12"/>
  <c r="S521" i="12"/>
  <c r="S520" i="12"/>
  <c r="S519" i="12"/>
  <c r="S518" i="12"/>
  <c r="S517" i="12"/>
  <c r="S516" i="12"/>
  <c r="S515" i="12"/>
  <c r="S514" i="12"/>
  <c r="S513" i="12"/>
  <c r="S512" i="12"/>
  <c r="S511" i="12"/>
  <c r="S510" i="12"/>
  <c r="S509" i="12"/>
  <c r="S508" i="12"/>
  <c r="S507" i="12"/>
  <c r="S506" i="12"/>
  <c r="S505" i="12"/>
  <c r="S504" i="12"/>
  <c r="S503" i="12"/>
  <c r="S502" i="12"/>
  <c r="S501" i="12"/>
  <c r="S500" i="12"/>
  <c r="S499" i="12"/>
  <c r="S498" i="12"/>
  <c r="S497" i="12"/>
  <c r="S496" i="12"/>
  <c r="S495" i="12"/>
  <c r="S494" i="12"/>
  <c r="S493" i="12"/>
  <c r="S492" i="12"/>
  <c r="S491" i="12"/>
  <c r="S490" i="12"/>
  <c r="S489" i="12"/>
  <c r="S488" i="12"/>
  <c r="S487" i="12"/>
  <c r="S486" i="12"/>
  <c r="S485" i="12"/>
  <c r="S484" i="12"/>
  <c r="S483" i="12"/>
  <c r="S482" i="12"/>
  <c r="S481" i="12"/>
  <c r="S480" i="12"/>
  <c r="S479" i="12"/>
  <c r="S478" i="12"/>
  <c r="S477" i="12"/>
  <c r="S476" i="12"/>
  <c r="S475" i="12"/>
  <c r="S474" i="12"/>
  <c r="S473" i="12"/>
  <c r="S472" i="12"/>
  <c r="S471" i="12"/>
  <c r="S470" i="12"/>
  <c r="S469" i="12"/>
  <c r="S468" i="12"/>
  <c r="S467" i="12"/>
  <c r="S466" i="12"/>
  <c r="S465" i="12"/>
  <c r="S464" i="12"/>
  <c r="S463" i="12"/>
  <c r="S462" i="12"/>
  <c r="S461" i="12"/>
  <c r="S460" i="12"/>
  <c r="S459" i="12"/>
  <c r="S458" i="12"/>
  <c r="S457" i="12"/>
  <c r="S456" i="12"/>
  <c r="S455" i="12"/>
  <c r="S454" i="12"/>
  <c r="S453" i="12"/>
  <c r="S452" i="12"/>
  <c r="S451" i="12"/>
  <c r="S450" i="12"/>
  <c r="S449" i="12"/>
  <c r="S448" i="12"/>
  <c r="S447" i="12"/>
  <c r="S446" i="12"/>
  <c r="S445" i="12"/>
  <c r="S444" i="12"/>
  <c r="S443" i="12"/>
  <c r="S442" i="12"/>
  <c r="S441" i="12"/>
  <c r="S440" i="12"/>
  <c r="S439" i="12"/>
  <c r="S438" i="12"/>
  <c r="S437" i="12"/>
  <c r="S436" i="12"/>
  <c r="S435" i="12"/>
  <c r="S434" i="12"/>
  <c r="S433" i="12"/>
  <c r="S432" i="12"/>
  <c r="S431" i="12"/>
  <c r="S430" i="12"/>
  <c r="S429" i="12"/>
  <c r="S428" i="12"/>
  <c r="S427" i="12"/>
  <c r="S426" i="12"/>
  <c r="S425" i="12"/>
  <c r="S424" i="12"/>
  <c r="S423" i="12"/>
  <c r="S422" i="12"/>
  <c r="S421" i="12"/>
  <c r="S420" i="12"/>
  <c r="S419" i="12"/>
  <c r="S418" i="12"/>
  <c r="S417" i="12"/>
  <c r="S416" i="12"/>
  <c r="S415" i="12"/>
  <c r="S414" i="12"/>
  <c r="S413" i="12"/>
  <c r="S412" i="12"/>
  <c r="S411" i="12"/>
  <c r="S410" i="12"/>
  <c r="S409" i="12"/>
  <c r="S408" i="12"/>
  <c r="S407" i="12"/>
  <c r="S406" i="12"/>
  <c r="S405" i="12"/>
  <c r="S404" i="12"/>
  <c r="S403" i="12"/>
  <c r="S402" i="12"/>
  <c r="S401" i="12"/>
  <c r="S400" i="12"/>
  <c r="S399" i="12"/>
  <c r="S398" i="12"/>
  <c r="S397" i="12"/>
  <c r="S396" i="12"/>
  <c r="S395" i="12"/>
  <c r="S394" i="12"/>
  <c r="S393" i="12"/>
  <c r="S392" i="12"/>
  <c r="S391" i="12"/>
  <c r="S390" i="12"/>
  <c r="S389" i="12"/>
  <c r="S388" i="12"/>
  <c r="S387" i="12"/>
  <c r="S386" i="12"/>
  <c r="S385" i="12"/>
  <c r="S384" i="12"/>
  <c r="S383" i="12"/>
  <c r="S382" i="12"/>
  <c r="S381" i="12"/>
  <c r="S380" i="12"/>
  <c r="S379" i="12"/>
  <c r="S378" i="12"/>
  <c r="S377" i="12"/>
  <c r="S376" i="12"/>
  <c r="S375" i="12"/>
  <c r="S374" i="12"/>
  <c r="S373" i="12"/>
  <c r="S372" i="12"/>
  <c r="S371" i="12"/>
  <c r="S370" i="12"/>
  <c r="S369" i="12"/>
  <c r="S368" i="12"/>
  <c r="S367" i="12"/>
  <c r="S366" i="12"/>
  <c r="S365" i="12"/>
  <c r="S364" i="12"/>
  <c r="S363" i="12"/>
  <c r="S362" i="12"/>
  <c r="S361" i="12"/>
  <c r="S360" i="12"/>
  <c r="S359" i="12"/>
  <c r="S358" i="12"/>
  <c r="S357" i="12"/>
  <c r="S356" i="12"/>
  <c r="S355" i="12"/>
  <c r="S354" i="12"/>
  <c r="S353" i="12"/>
  <c r="S352" i="12"/>
  <c r="S351" i="12"/>
  <c r="S350" i="12"/>
  <c r="S349" i="12"/>
  <c r="S348" i="12"/>
  <c r="S347" i="12"/>
  <c r="S346" i="12"/>
  <c r="S345" i="12"/>
  <c r="S344" i="12"/>
  <c r="S343" i="12"/>
  <c r="S342" i="12"/>
  <c r="S341" i="12"/>
  <c r="S340" i="12"/>
  <c r="S339" i="12"/>
  <c r="S338" i="12"/>
  <c r="S337" i="12"/>
  <c r="S336" i="12"/>
  <c r="S335" i="12"/>
  <c r="S334" i="12"/>
  <c r="S333" i="12"/>
  <c r="S332" i="12"/>
  <c r="S331" i="12"/>
  <c r="S330" i="12"/>
  <c r="S329" i="12"/>
  <c r="S328" i="12"/>
  <c r="S327" i="12"/>
  <c r="S326" i="12"/>
  <c r="S325" i="12"/>
  <c r="S324" i="12"/>
  <c r="S323" i="12"/>
  <c r="S322" i="12"/>
  <c r="S321" i="12"/>
  <c r="S320" i="12"/>
  <c r="S319" i="12"/>
  <c r="S318" i="12"/>
  <c r="S317" i="12"/>
  <c r="S316" i="12"/>
  <c r="S315" i="12"/>
  <c r="S314" i="12"/>
  <c r="S313" i="12"/>
  <c r="S312" i="12"/>
  <c r="S311" i="12"/>
  <c r="S310" i="12"/>
  <c r="S309" i="12"/>
  <c r="S308" i="12"/>
  <c r="S307" i="12"/>
  <c r="S306" i="12"/>
  <c r="S305" i="12"/>
  <c r="S304" i="12"/>
  <c r="S303" i="12"/>
  <c r="S302" i="12"/>
  <c r="S301" i="12"/>
  <c r="S300" i="12"/>
  <c r="S299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2" i="12"/>
  <c r="E615" i="12"/>
  <c r="D615" i="12" s="1"/>
  <c r="M1" i="12"/>
  <c r="N1" i="12"/>
  <c r="S1" i="12"/>
  <c r="T1" i="12"/>
  <c r="F2" i="12"/>
  <c r="F3" i="12"/>
  <c r="F4" i="12"/>
  <c r="AG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809" i="12"/>
  <c r="F810" i="12"/>
  <c r="F811" i="12"/>
  <c r="F812" i="12"/>
  <c r="F813" i="12"/>
  <c r="F814" i="12"/>
  <c r="F815" i="12"/>
  <c r="F816" i="12"/>
  <c r="F817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30" i="12"/>
  <c r="F831" i="12"/>
  <c r="F832" i="12"/>
  <c r="F833" i="12"/>
  <c r="F834" i="12"/>
  <c r="F835" i="12"/>
  <c r="F836" i="12"/>
  <c r="F837" i="12"/>
  <c r="F838" i="12"/>
  <c r="F839" i="12"/>
  <c r="F840" i="12"/>
  <c r="F841" i="12"/>
  <c r="F842" i="12"/>
  <c r="F843" i="12"/>
  <c r="F844" i="12"/>
  <c r="F845" i="12"/>
  <c r="F846" i="12"/>
  <c r="F847" i="12"/>
  <c r="F848" i="12"/>
  <c r="F849" i="12"/>
  <c r="F850" i="12"/>
  <c r="F851" i="12"/>
  <c r="F852" i="12"/>
  <c r="F853" i="12"/>
  <c r="F854" i="12"/>
  <c r="F855" i="12"/>
  <c r="F856" i="12"/>
  <c r="F857" i="12"/>
  <c r="F858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71" i="12"/>
  <c r="F872" i="12"/>
  <c r="F873" i="12"/>
  <c r="F874" i="12"/>
  <c r="F875" i="12"/>
  <c r="F876" i="12"/>
  <c r="F877" i="12"/>
  <c r="F878" i="12"/>
  <c r="F879" i="12"/>
  <c r="F880" i="12"/>
  <c r="F881" i="12"/>
  <c r="F882" i="12"/>
  <c r="F883" i="12"/>
  <c r="F884" i="12"/>
  <c r="F885" i="12"/>
  <c r="F886" i="12"/>
  <c r="F887" i="12"/>
  <c r="F888" i="12"/>
  <c r="F889" i="12"/>
  <c r="F890" i="12"/>
  <c r="F891" i="12"/>
  <c r="F892" i="12"/>
  <c r="F893" i="12"/>
  <c r="F894" i="12"/>
  <c r="F895" i="12"/>
  <c r="F896" i="12"/>
  <c r="F897" i="12"/>
  <c r="F898" i="12"/>
  <c r="F899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912" i="12"/>
  <c r="F913" i="12"/>
  <c r="F914" i="12"/>
  <c r="F915" i="12"/>
  <c r="F916" i="12"/>
  <c r="F917" i="12"/>
  <c r="F918" i="12"/>
  <c r="F919" i="12"/>
  <c r="F920" i="12"/>
  <c r="F921" i="12"/>
  <c r="F922" i="12"/>
  <c r="F923" i="12"/>
  <c r="F924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F959" i="12"/>
  <c r="F960" i="12"/>
  <c r="F961" i="12"/>
  <c r="F962" i="12"/>
  <c r="F963" i="12"/>
  <c r="F964" i="12"/>
  <c r="F965" i="12"/>
  <c r="F966" i="12"/>
  <c r="F967" i="12"/>
  <c r="F968" i="12"/>
  <c r="F969" i="12"/>
  <c r="F970" i="12"/>
  <c r="F971" i="12"/>
  <c r="F972" i="12"/>
  <c r="F973" i="12"/>
  <c r="F974" i="12"/>
  <c r="F975" i="12"/>
  <c r="F976" i="12"/>
  <c r="F977" i="12"/>
  <c r="F978" i="12"/>
  <c r="F979" i="12"/>
  <c r="F980" i="12"/>
  <c r="F981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94" i="12"/>
  <c r="F995" i="12"/>
  <c r="F996" i="12"/>
  <c r="F997" i="12"/>
  <c r="F998" i="12"/>
  <c r="F999" i="12"/>
  <c r="F1000" i="12"/>
  <c r="F1001" i="12"/>
  <c r="E960" i="12"/>
  <c r="D960" i="12" s="1"/>
  <c r="L960" i="12" s="1"/>
  <c r="E24" i="12"/>
  <c r="M24" i="13" s="1"/>
  <c r="E928" i="12"/>
  <c r="D928" i="12" s="1"/>
  <c r="L928" i="12" s="1"/>
  <c r="E7" i="12"/>
  <c r="M7" i="13" s="1"/>
  <c r="E37" i="12"/>
  <c r="E952" i="12"/>
  <c r="D952" i="12" s="1"/>
  <c r="L952" i="12" s="1"/>
  <c r="E67" i="12"/>
  <c r="E25" i="12"/>
  <c r="M25" i="13" s="1"/>
  <c r="E22" i="12"/>
  <c r="M22" i="13" s="1"/>
  <c r="E976" i="12"/>
  <c r="D976" i="12" s="1"/>
  <c r="L976" i="12" s="1"/>
  <c r="E944" i="12"/>
  <c r="D944" i="12" s="1"/>
  <c r="L944" i="12" s="1"/>
  <c r="E647" i="12"/>
  <c r="D647" i="12" s="1"/>
  <c r="L647" i="12" s="1"/>
  <c r="E4" i="12"/>
  <c r="M4" i="13" s="1"/>
  <c r="E12" i="12"/>
  <c r="M12" i="13" s="1"/>
  <c r="E968" i="12"/>
  <c r="D968" i="12" s="1"/>
  <c r="L968" i="12" s="1"/>
  <c r="E936" i="12"/>
  <c r="D936" i="12" s="1"/>
  <c r="L936" i="12" s="1"/>
  <c r="E79" i="12"/>
  <c r="M79" i="13" s="1"/>
  <c r="E85" i="12"/>
  <c r="M85" i="13" s="1"/>
  <c r="E93" i="12"/>
  <c r="E101" i="12"/>
  <c r="M101" i="13" s="1"/>
  <c r="E109" i="12"/>
  <c r="D109" i="12" s="1"/>
  <c r="L109" i="12" s="1"/>
  <c r="E170" i="12"/>
  <c r="D170" i="12" s="1"/>
  <c r="L170" i="12" s="1"/>
  <c r="E178" i="12"/>
  <c r="E186" i="12"/>
  <c r="D186" i="12" s="1"/>
  <c r="L186" i="12" s="1"/>
  <c r="E194" i="12"/>
  <c r="D194" i="12" s="1"/>
  <c r="L194" i="12" s="1"/>
  <c r="E205" i="12"/>
  <c r="D205" i="12" s="1"/>
  <c r="L205" i="12" s="1"/>
  <c r="E283" i="12"/>
  <c r="D283" i="12" s="1"/>
  <c r="E285" i="12"/>
  <c r="D285" i="12" s="1"/>
  <c r="L285" i="12" s="1"/>
  <c r="E287" i="12"/>
  <c r="D287" i="12" s="1"/>
  <c r="L287" i="12" s="1"/>
  <c r="E289" i="12"/>
  <c r="D289" i="12" s="1"/>
  <c r="L289" i="12" s="1"/>
  <c r="E291" i="12"/>
  <c r="D291" i="12" s="1"/>
  <c r="E293" i="12"/>
  <c r="D293" i="12" s="1"/>
  <c r="L293" i="12" s="1"/>
  <c r="E295" i="12"/>
  <c r="E297" i="12"/>
  <c r="D297" i="12" s="1"/>
  <c r="L297" i="12" s="1"/>
  <c r="E299" i="12"/>
  <c r="D299" i="12" s="1"/>
  <c r="L299" i="12" s="1"/>
  <c r="E301" i="12"/>
  <c r="D301" i="12" s="1"/>
  <c r="L301" i="12" s="1"/>
  <c r="E303" i="12"/>
  <c r="D303" i="12" s="1"/>
  <c r="E305" i="12"/>
  <c r="D305" i="12" s="1"/>
  <c r="L305" i="12" s="1"/>
  <c r="E307" i="12"/>
  <c r="E309" i="12"/>
  <c r="D309" i="12" s="1"/>
  <c r="L309" i="12" s="1"/>
  <c r="E311" i="12"/>
  <c r="E313" i="12"/>
  <c r="D313" i="12" s="1"/>
  <c r="L313" i="12" s="1"/>
  <c r="E315" i="12"/>
  <c r="D315" i="12" s="1"/>
  <c r="E317" i="12"/>
  <c r="D317" i="12" s="1"/>
  <c r="L317" i="12" s="1"/>
  <c r="E319" i="12"/>
  <c r="E321" i="12"/>
  <c r="D321" i="12" s="1"/>
  <c r="L321" i="12" s="1"/>
  <c r="E323" i="12"/>
  <c r="D323" i="12" s="1"/>
  <c r="E325" i="12"/>
  <c r="D325" i="12" s="1"/>
  <c r="L325" i="12" s="1"/>
  <c r="E327" i="12"/>
  <c r="E329" i="12"/>
  <c r="D329" i="12" s="1"/>
  <c r="L329" i="12" s="1"/>
  <c r="E331" i="12"/>
  <c r="D331" i="12" s="1"/>
  <c r="E333" i="12"/>
  <c r="D333" i="12" s="1"/>
  <c r="L333" i="12" s="1"/>
  <c r="E335" i="12"/>
  <c r="D335" i="12" s="1"/>
  <c r="E337" i="12"/>
  <c r="D337" i="12" s="1"/>
  <c r="L337" i="12" s="1"/>
  <c r="E339" i="12"/>
  <c r="D339" i="12" s="1"/>
  <c r="L339" i="12" s="1"/>
  <c r="E341" i="12"/>
  <c r="D341" i="12" s="1"/>
  <c r="L341" i="12" s="1"/>
  <c r="E343" i="12"/>
  <c r="E345" i="12"/>
  <c r="D345" i="12" s="1"/>
  <c r="L345" i="12" s="1"/>
  <c r="E347" i="12"/>
  <c r="D347" i="12" s="1"/>
  <c r="L347" i="12" s="1"/>
  <c r="E349" i="12"/>
  <c r="D349" i="12" s="1"/>
  <c r="L349" i="12" s="1"/>
  <c r="E351" i="12"/>
  <c r="E353" i="12"/>
  <c r="D353" i="12" s="1"/>
  <c r="L353" i="12" s="1"/>
  <c r="E355" i="12"/>
  <c r="D355" i="12" s="1"/>
  <c r="L355" i="12" s="1"/>
  <c r="E357" i="12"/>
  <c r="D357" i="12" s="1"/>
  <c r="L357" i="12" s="1"/>
  <c r="E359" i="12"/>
  <c r="D359" i="12" s="1"/>
  <c r="L359" i="12" s="1"/>
  <c r="E361" i="12"/>
  <c r="D361" i="12" s="1"/>
  <c r="L361" i="12" s="1"/>
  <c r="E363" i="12"/>
  <c r="D363" i="12" s="1"/>
  <c r="L363" i="12" s="1"/>
  <c r="E365" i="12"/>
  <c r="D365" i="12" s="1"/>
  <c r="L365" i="12" s="1"/>
  <c r="E367" i="12"/>
  <c r="E369" i="12"/>
  <c r="D369" i="12" s="1"/>
  <c r="L369" i="12" s="1"/>
  <c r="E371" i="12"/>
  <c r="D371" i="12" s="1"/>
  <c r="L371" i="12" s="1"/>
  <c r="E373" i="12"/>
  <c r="D373" i="12" s="1"/>
  <c r="L373" i="12" s="1"/>
  <c r="E375" i="12"/>
  <c r="E377" i="12"/>
  <c r="D377" i="12" s="1"/>
  <c r="L377" i="12" s="1"/>
  <c r="E379" i="12"/>
  <c r="D379" i="12" s="1"/>
  <c r="L379" i="12" s="1"/>
  <c r="E381" i="12"/>
  <c r="D381" i="12" s="1"/>
  <c r="L381" i="12" s="1"/>
  <c r="E383" i="12"/>
  <c r="E385" i="12"/>
  <c r="D385" i="12" s="1"/>
  <c r="L385" i="12" s="1"/>
  <c r="E387" i="12"/>
  <c r="D387" i="12" s="1"/>
  <c r="L387" i="12" s="1"/>
  <c r="E389" i="12"/>
  <c r="D389" i="12" s="1"/>
  <c r="L389" i="12" s="1"/>
  <c r="E391" i="12"/>
  <c r="E393" i="12"/>
  <c r="D393" i="12" s="1"/>
  <c r="L393" i="12" s="1"/>
  <c r="E395" i="12"/>
  <c r="D395" i="12" s="1"/>
  <c r="L395" i="12" s="1"/>
  <c r="E397" i="12"/>
  <c r="D397" i="12" s="1"/>
  <c r="L397" i="12" s="1"/>
  <c r="E399" i="12"/>
  <c r="D399" i="12" s="1"/>
  <c r="L399" i="12" s="1"/>
  <c r="E401" i="12"/>
  <c r="D401" i="12" s="1"/>
  <c r="L401" i="12" s="1"/>
  <c r="E403" i="12"/>
  <c r="D403" i="12" s="1"/>
  <c r="L403" i="12" s="1"/>
  <c r="E405" i="12"/>
  <c r="D405" i="12" s="1"/>
  <c r="L405" i="12" s="1"/>
  <c r="E407" i="12"/>
  <c r="D407" i="12" s="1"/>
  <c r="L407" i="12" s="1"/>
  <c r="E409" i="12"/>
  <c r="D409" i="12" s="1"/>
  <c r="L409" i="12" s="1"/>
  <c r="E411" i="12"/>
  <c r="D411" i="12" s="1"/>
  <c r="L411" i="12" s="1"/>
  <c r="E413" i="12"/>
  <c r="D413" i="12" s="1"/>
  <c r="L413" i="12" s="1"/>
  <c r="E71" i="12"/>
  <c r="D71" i="12" s="1"/>
  <c r="L71" i="12" s="1"/>
  <c r="E77" i="12"/>
  <c r="M77" i="13" s="1"/>
  <c r="E83" i="12"/>
  <c r="N83" i="13" s="1"/>
  <c r="P83" i="13" s="1"/>
  <c r="R83" i="13" s="1"/>
  <c r="S83" i="13" s="1"/>
  <c r="T83" i="13" s="1"/>
  <c r="U83" i="13" s="1"/>
  <c r="V83" i="13" s="1"/>
  <c r="E91" i="12"/>
  <c r="D91" i="12" s="1"/>
  <c r="L91" i="12" s="1"/>
  <c r="E99" i="12"/>
  <c r="M99" i="13" s="1"/>
  <c r="E107" i="12"/>
  <c r="D107" i="12" s="1"/>
  <c r="L107" i="12" s="1"/>
  <c r="E168" i="12"/>
  <c r="D168" i="12" s="1"/>
  <c r="L168" i="12" s="1"/>
  <c r="T156" i="12"/>
  <c r="E176" i="12"/>
  <c r="E184" i="12"/>
  <c r="D184" i="12" s="1"/>
  <c r="L184" i="12" s="1"/>
  <c r="E192" i="12"/>
  <c r="D192" i="12" s="1"/>
  <c r="L192" i="12" s="1"/>
  <c r="E203" i="12"/>
  <c r="D203" i="12" s="1"/>
  <c r="L203" i="12" s="1"/>
  <c r="E281" i="12"/>
  <c r="D281" i="12" s="1"/>
  <c r="E69" i="12"/>
  <c r="M69" i="13" s="1"/>
  <c r="E75" i="12"/>
  <c r="M75" i="13" s="1"/>
  <c r="E81" i="12"/>
  <c r="M81" i="13" s="1"/>
  <c r="E89" i="12"/>
  <c r="M89" i="13" s="1"/>
  <c r="E97" i="12"/>
  <c r="N97" i="13" s="1"/>
  <c r="P97" i="13" s="1"/>
  <c r="R97" i="13" s="1"/>
  <c r="S97" i="13" s="1"/>
  <c r="T97" i="13" s="1"/>
  <c r="U97" i="13" s="1"/>
  <c r="V97" i="13" s="1"/>
  <c r="E105" i="12"/>
  <c r="D105" i="12" s="1"/>
  <c r="L105" i="12" s="1"/>
  <c r="E174" i="12"/>
  <c r="D174" i="12" s="1"/>
  <c r="L174" i="12" s="1"/>
  <c r="E182" i="12"/>
  <c r="D182" i="12" s="1"/>
  <c r="L182" i="12" s="1"/>
  <c r="E190" i="12"/>
  <c r="D190" i="12" s="1"/>
  <c r="L190" i="12" s="1"/>
  <c r="E201" i="12"/>
  <c r="D201" i="12" s="1"/>
  <c r="L201" i="12" s="1"/>
  <c r="E284" i="12"/>
  <c r="D284" i="12" s="1"/>
  <c r="L284" i="12" s="1"/>
  <c r="E286" i="12"/>
  <c r="D286" i="12" s="1"/>
  <c r="E288" i="12"/>
  <c r="D288" i="12" s="1"/>
  <c r="L288" i="12" s="1"/>
  <c r="E290" i="12"/>
  <c r="D290" i="12" s="1"/>
  <c r="L290" i="12" s="1"/>
  <c r="E292" i="12"/>
  <c r="D292" i="12" s="1"/>
  <c r="L292" i="12" s="1"/>
  <c r="E294" i="12"/>
  <c r="D294" i="12" s="1"/>
  <c r="L294" i="12" s="1"/>
  <c r="E296" i="12"/>
  <c r="D296" i="12" s="1"/>
  <c r="L296" i="12" s="1"/>
  <c r="E298" i="12"/>
  <c r="D298" i="12" s="1"/>
  <c r="L298" i="12" s="1"/>
  <c r="E300" i="12"/>
  <c r="D300" i="12" s="1"/>
  <c r="L300" i="12" s="1"/>
  <c r="E302" i="12"/>
  <c r="D302" i="12" s="1"/>
  <c r="L302" i="12" s="1"/>
  <c r="E304" i="12"/>
  <c r="D304" i="12" s="1"/>
  <c r="L304" i="12" s="1"/>
  <c r="E306" i="12"/>
  <c r="D306" i="12" s="1"/>
  <c r="L306" i="12" s="1"/>
  <c r="E308" i="12"/>
  <c r="D308" i="12" s="1"/>
  <c r="L308" i="12" s="1"/>
  <c r="E310" i="12"/>
  <c r="E312" i="12"/>
  <c r="D312" i="12" s="1"/>
  <c r="L312" i="12" s="1"/>
  <c r="E314" i="12"/>
  <c r="D314" i="12" s="1"/>
  <c r="L314" i="12" s="1"/>
  <c r="E316" i="12"/>
  <c r="D316" i="12" s="1"/>
  <c r="L316" i="12" s="1"/>
  <c r="E318" i="12"/>
  <c r="E320" i="12"/>
  <c r="D320" i="12" s="1"/>
  <c r="L320" i="12" s="1"/>
  <c r="E322" i="12"/>
  <c r="D322" i="12" s="1"/>
  <c r="L322" i="12" s="1"/>
  <c r="E324" i="12"/>
  <c r="D324" i="12" s="1"/>
  <c r="L324" i="12" s="1"/>
  <c r="E326" i="12"/>
  <c r="D326" i="12" s="1"/>
  <c r="L326" i="12" s="1"/>
  <c r="E328" i="12"/>
  <c r="D328" i="12" s="1"/>
  <c r="L328" i="12" s="1"/>
  <c r="E330" i="12"/>
  <c r="D330" i="12" s="1"/>
  <c r="L330" i="12" s="1"/>
  <c r="E332" i="12"/>
  <c r="D332" i="12" s="1"/>
  <c r="L332" i="12" s="1"/>
  <c r="E334" i="12"/>
  <c r="E336" i="12"/>
  <c r="D336" i="12" s="1"/>
  <c r="L336" i="12" s="1"/>
  <c r="E338" i="12"/>
  <c r="D338" i="12" s="1"/>
  <c r="L338" i="12" s="1"/>
  <c r="E340" i="12"/>
  <c r="D340" i="12" s="1"/>
  <c r="L340" i="12" s="1"/>
  <c r="E342" i="12"/>
  <c r="D342" i="12" s="1"/>
  <c r="E344" i="12"/>
  <c r="D344" i="12" s="1"/>
  <c r="L344" i="12" s="1"/>
  <c r="E346" i="12"/>
  <c r="D346" i="12" s="1"/>
  <c r="L346" i="12" s="1"/>
  <c r="E348" i="12"/>
  <c r="D348" i="12" s="1"/>
  <c r="L348" i="12" s="1"/>
  <c r="E350" i="12"/>
  <c r="E352" i="12"/>
  <c r="D352" i="12" s="1"/>
  <c r="L352" i="12" s="1"/>
  <c r="E354" i="12"/>
  <c r="D354" i="12" s="1"/>
  <c r="L354" i="12" s="1"/>
  <c r="E356" i="12"/>
  <c r="D356" i="12" s="1"/>
  <c r="L356" i="12" s="1"/>
  <c r="E358" i="12"/>
  <c r="E360" i="12"/>
  <c r="D360" i="12" s="1"/>
  <c r="L360" i="12" s="1"/>
  <c r="E362" i="12"/>
  <c r="D362" i="12" s="1"/>
  <c r="L362" i="12" s="1"/>
  <c r="E364" i="12"/>
  <c r="D364" i="12" s="1"/>
  <c r="L364" i="12" s="1"/>
  <c r="E366" i="12"/>
  <c r="E368" i="12"/>
  <c r="D368" i="12" s="1"/>
  <c r="L368" i="12" s="1"/>
  <c r="E370" i="12"/>
  <c r="D370" i="12" s="1"/>
  <c r="L370" i="12" s="1"/>
  <c r="E372" i="12"/>
  <c r="D372" i="12" s="1"/>
  <c r="L372" i="12" s="1"/>
  <c r="E374" i="12"/>
  <c r="D374" i="12" s="1"/>
  <c r="E376" i="12"/>
  <c r="D376" i="12" s="1"/>
  <c r="L376" i="12" s="1"/>
  <c r="E378" i="12"/>
  <c r="D378" i="12" s="1"/>
  <c r="L378" i="12" s="1"/>
  <c r="E380" i="12"/>
  <c r="D380" i="12" s="1"/>
  <c r="L380" i="12" s="1"/>
  <c r="E382" i="12"/>
  <c r="D382" i="12" s="1"/>
  <c r="L382" i="12" s="1"/>
  <c r="E384" i="12"/>
  <c r="D384" i="12" s="1"/>
  <c r="L384" i="12" s="1"/>
  <c r="E386" i="12"/>
  <c r="D386" i="12" s="1"/>
  <c r="L386" i="12" s="1"/>
  <c r="E388" i="12"/>
  <c r="D388" i="12" s="1"/>
  <c r="L388" i="12" s="1"/>
  <c r="E390" i="12"/>
  <c r="D390" i="12" s="1"/>
  <c r="E392" i="12"/>
  <c r="D392" i="12" s="1"/>
  <c r="L392" i="12" s="1"/>
  <c r="E394" i="12"/>
  <c r="D394" i="12" s="1"/>
  <c r="L394" i="12" s="1"/>
  <c r="E396" i="12"/>
  <c r="D396" i="12" s="1"/>
  <c r="L396" i="12" s="1"/>
  <c r="E398" i="12"/>
  <c r="D398" i="12" s="1"/>
  <c r="L398" i="12" s="1"/>
  <c r="E400" i="12"/>
  <c r="D400" i="12" s="1"/>
  <c r="L400" i="12" s="1"/>
  <c r="E402" i="12"/>
  <c r="D402" i="12" s="1"/>
  <c r="L402" i="12" s="1"/>
  <c r="E404" i="12"/>
  <c r="D404" i="12" s="1"/>
  <c r="L404" i="12" s="1"/>
  <c r="E406" i="12"/>
  <c r="D406" i="12" s="1"/>
  <c r="L406" i="12" s="1"/>
  <c r="E408" i="12"/>
  <c r="D408" i="12" s="1"/>
  <c r="L408" i="12" s="1"/>
  <c r="E410" i="12"/>
  <c r="D410" i="12" s="1"/>
  <c r="L410" i="12" s="1"/>
  <c r="E412" i="12"/>
  <c r="D412" i="12" s="1"/>
  <c r="L412" i="12" s="1"/>
  <c r="E414" i="12"/>
  <c r="E416" i="12"/>
  <c r="D416" i="12" s="1"/>
  <c r="L416" i="12" s="1"/>
  <c r="E418" i="12"/>
  <c r="D418" i="12" s="1"/>
  <c r="L418" i="12" s="1"/>
  <c r="E420" i="12"/>
  <c r="D420" i="12" s="1"/>
  <c r="L420" i="12" s="1"/>
  <c r="E422" i="12"/>
  <c r="D422" i="12" s="1"/>
  <c r="L422" i="12" s="1"/>
  <c r="E424" i="12"/>
  <c r="D424" i="12" s="1"/>
  <c r="L424" i="12" s="1"/>
  <c r="E426" i="12"/>
  <c r="D426" i="12" s="1"/>
  <c r="L426" i="12" s="1"/>
  <c r="E428" i="12"/>
  <c r="D428" i="12" s="1"/>
  <c r="L428" i="12" s="1"/>
  <c r="E430" i="12"/>
  <c r="D430" i="12" s="1"/>
  <c r="L430" i="12" s="1"/>
  <c r="E432" i="12"/>
  <c r="D432" i="12" s="1"/>
  <c r="L432" i="12" s="1"/>
  <c r="E87" i="12"/>
  <c r="D87" i="12" s="1"/>
  <c r="L87" i="12" s="1"/>
  <c r="E196" i="12"/>
  <c r="D196" i="12" s="1"/>
  <c r="L196" i="12" s="1"/>
  <c r="E199" i="12"/>
  <c r="D199" i="12" s="1"/>
  <c r="L199" i="12" s="1"/>
  <c r="E417" i="12"/>
  <c r="D417" i="12" s="1"/>
  <c r="L417" i="12" s="1"/>
  <c r="E425" i="12"/>
  <c r="D425" i="12" s="1"/>
  <c r="L425" i="12" s="1"/>
  <c r="E433" i="12"/>
  <c r="E435" i="12"/>
  <c r="D435" i="12" s="1"/>
  <c r="E437" i="12"/>
  <c r="D437" i="12" s="1"/>
  <c r="L437" i="12" s="1"/>
  <c r="E439" i="12"/>
  <c r="D439" i="12" s="1"/>
  <c r="L439" i="12" s="1"/>
  <c r="E441" i="12"/>
  <c r="D441" i="12" s="1"/>
  <c r="L441" i="12" s="1"/>
  <c r="E443" i="12"/>
  <c r="D443" i="12" s="1"/>
  <c r="E445" i="12"/>
  <c r="D445" i="12" s="1"/>
  <c r="L445" i="12" s="1"/>
  <c r="E447" i="12"/>
  <c r="D447" i="12" s="1"/>
  <c r="L447" i="12" s="1"/>
  <c r="E449" i="12"/>
  <c r="D449" i="12" s="1"/>
  <c r="L449" i="12" s="1"/>
  <c r="E451" i="12"/>
  <c r="D451" i="12" s="1"/>
  <c r="L451" i="12" s="1"/>
  <c r="E453" i="12"/>
  <c r="D453" i="12" s="1"/>
  <c r="L453" i="12" s="1"/>
  <c r="E455" i="12"/>
  <c r="D455" i="12" s="1"/>
  <c r="L455" i="12" s="1"/>
  <c r="E457" i="12"/>
  <c r="D457" i="12" s="1"/>
  <c r="L457" i="12" s="1"/>
  <c r="E459" i="12"/>
  <c r="E461" i="12"/>
  <c r="D461" i="12" s="1"/>
  <c r="L461" i="12" s="1"/>
  <c r="E463" i="12"/>
  <c r="D463" i="12" s="1"/>
  <c r="L463" i="12" s="1"/>
  <c r="E465" i="12"/>
  <c r="D465" i="12" s="1"/>
  <c r="L465" i="12" s="1"/>
  <c r="E467" i="12"/>
  <c r="D467" i="12" s="1"/>
  <c r="E469" i="12"/>
  <c r="D469" i="12" s="1"/>
  <c r="L469" i="12" s="1"/>
  <c r="E471" i="12"/>
  <c r="D471" i="12" s="1"/>
  <c r="L471" i="12" s="1"/>
  <c r="E473" i="12"/>
  <c r="D473" i="12" s="1"/>
  <c r="E475" i="12"/>
  <c r="E477" i="12"/>
  <c r="D477" i="12" s="1"/>
  <c r="L477" i="12" s="1"/>
  <c r="E479" i="12"/>
  <c r="D479" i="12" s="1"/>
  <c r="L479" i="12" s="1"/>
  <c r="E481" i="12"/>
  <c r="D481" i="12" s="1"/>
  <c r="L481" i="12" s="1"/>
  <c r="E483" i="12"/>
  <c r="E485" i="12"/>
  <c r="D485" i="12" s="1"/>
  <c r="L485" i="12" s="1"/>
  <c r="E487" i="12"/>
  <c r="D487" i="12" s="1"/>
  <c r="L487" i="12" s="1"/>
  <c r="E489" i="12"/>
  <c r="D489" i="12" s="1"/>
  <c r="L489" i="12" s="1"/>
  <c r="E491" i="12"/>
  <c r="E493" i="12"/>
  <c r="D493" i="12" s="1"/>
  <c r="L493" i="12" s="1"/>
  <c r="E495" i="12"/>
  <c r="D495" i="12" s="1"/>
  <c r="L495" i="12" s="1"/>
  <c r="E497" i="12"/>
  <c r="D497" i="12" s="1"/>
  <c r="L497" i="12" s="1"/>
  <c r="E499" i="12"/>
  <c r="E501" i="12"/>
  <c r="D501" i="12" s="1"/>
  <c r="L501" i="12" s="1"/>
  <c r="E503" i="12"/>
  <c r="D503" i="12" s="1"/>
  <c r="L503" i="12" s="1"/>
  <c r="E505" i="12"/>
  <c r="D505" i="12" s="1"/>
  <c r="L505" i="12" s="1"/>
  <c r="E507" i="12"/>
  <c r="E509" i="12"/>
  <c r="D509" i="12" s="1"/>
  <c r="L509" i="12" s="1"/>
  <c r="E511" i="12"/>
  <c r="D511" i="12" s="1"/>
  <c r="L511" i="12" s="1"/>
  <c r="E513" i="12"/>
  <c r="D513" i="12" s="1"/>
  <c r="L513" i="12" s="1"/>
  <c r="E515" i="12"/>
  <c r="E517" i="12"/>
  <c r="D517" i="12" s="1"/>
  <c r="L517" i="12" s="1"/>
  <c r="E519" i="12"/>
  <c r="D519" i="12" s="1"/>
  <c r="L519" i="12" s="1"/>
  <c r="E521" i="12"/>
  <c r="D521" i="12" s="1"/>
  <c r="L521" i="12" s="1"/>
  <c r="E523" i="12"/>
  <c r="E525" i="12"/>
  <c r="D525" i="12" s="1"/>
  <c r="L525" i="12" s="1"/>
  <c r="E527" i="12"/>
  <c r="D527" i="12" s="1"/>
  <c r="L527" i="12" s="1"/>
  <c r="E529" i="12"/>
  <c r="D529" i="12" s="1"/>
  <c r="L529" i="12" s="1"/>
  <c r="E531" i="12"/>
  <c r="E533" i="12"/>
  <c r="D533" i="12" s="1"/>
  <c r="L533" i="12" s="1"/>
  <c r="E535" i="12"/>
  <c r="D535" i="12" s="1"/>
  <c r="L535" i="12" s="1"/>
  <c r="E537" i="12"/>
  <c r="D537" i="12" s="1"/>
  <c r="L537" i="12" s="1"/>
  <c r="E539" i="12"/>
  <c r="E541" i="12"/>
  <c r="D541" i="12" s="1"/>
  <c r="L541" i="12" s="1"/>
  <c r="E543" i="12"/>
  <c r="D543" i="12" s="1"/>
  <c r="L543" i="12" s="1"/>
  <c r="E545" i="12"/>
  <c r="D545" i="12" s="1"/>
  <c r="L545" i="12" s="1"/>
  <c r="E547" i="12"/>
  <c r="E549" i="12"/>
  <c r="D549" i="12" s="1"/>
  <c r="L549" i="12" s="1"/>
  <c r="E551" i="12"/>
  <c r="D551" i="12" s="1"/>
  <c r="L551" i="12" s="1"/>
  <c r="E553" i="12"/>
  <c r="D553" i="12" s="1"/>
  <c r="L553" i="12" s="1"/>
  <c r="E555" i="12"/>
  <c r="E557" i="12"/>
  <c r="D557" i="12" s="1"/>
  <c r="L557" i="12" s="1"/>
  <c r="E559" i="12"/>
  <c r="D559" i="12" s="1"/>
  <c r="L559" i="12" s="1"/>
  <c r="E561" i="12"/>
  <c r="D561" i="12" s="1"/>
  <c r="L561" i="12" s="1"/>
  <c r="E563" i="12"/>
  <c r="E565" i="12"/>
  <c r="D565" i="12" s="1"/>
  <c r="L565" i="12" s="1"/>
  <c r="E567" i="12"/>
  <c r="D567" i="12" s="1"/>
  <c r="L567" i="12" s="1"/>
  <c r="E569" i="12"/>
  <c r="D569" i="12" s="1"/>
  <c r="L569" i="12" s="1"/>
  <c r="E571" i="12"/>
  <c r="D571" i="12" s="1"/>
  <c r="E573" i="12"/>
  <c r="D573" i="12" s="1"/>
  <c r="L573" i="12" s="1"/>
  <c r="E575" i="12"/>
  <c r="D575" i="12" s="1"/>
  <c r="L575" i="12" s="1"/>
  <c r="E577" i="12"/>
  <c r="D577" i="12" s="1"/>
  <c r="L577" i="12" s="1"/>
  <c r="E579" i="12"/>
  <c r="D579" i="12" s="1"/>
  <c r="E581" i="12"/>
  <c r="D581" i="12" s="1"/>
  <c r="L581" i="12" s="1"/>
  <c r="E583" i="12"/>
  <c r="D583" i="12" s="1"/>
  <c r="L583" i="12" s="1"/>
  <c r="E585" i="12"/>
  <c r="D585" i="12" s="1"/>
  <c r="L585" i="12" s="1"/>
  <c r="E587" i="12"/>
  <c r="D587" i="12" s="1"/>
  <c r="E589" i="12"/>
  <c r="D589" i="12" s="1"/>
  <c r="L589" i="12" s="1"/>
  <c r="E591" i="12"/>
  <c r="D591" i="12" s="1"/>
  <c r="L591" i="12" s="1"/>
  <c r="E95" i="12"/>
  <c r="M95" i="13" s="1"/>
  <c r="E172" i="12"/>
  <c r="E415" i="12"/>
  <c r="D415" i="12" s="1"/>
  <c r="L415" i="12" s="1"/>
  <c r="E423" i="12"/>
  <c r="D423" i="12" s="1"/>
  <c r="L423" i="12" s="1"/>
  <c r="E431" i="12"/>
  <c r="D431" i="12" s="1"/>
  <c r="L431" i="12" s="1"/>
  <c r="E103" i="12"/>
  <c r="D103" i="12" s="1"/>
  <c r="L103" i="12" s="1"/>
  <c r="E180" i="12"/>
  <c r="D180" i="12" s="1"/>
  <c r="L180" i="12" s="1"/>
  <c r="E421" i="12"/>
  <c r="D421" i="12" s="1"/>
  <c r="L421" i="12" s="1"/>
  <c r="E429" i="12"/>
  <c r="D429" i="12" s="1"/>
  <c r="L429" i="12" s="1"/>
  <c r="E434" i="12"/>
  <c r="D434" i="12" s="1"/>
  <c r="E436" i="12"/>
  <c r="D436" i="12" s="1"/>
  <c r="L436" i="12" s="1"/>
  <c r="E438" i="12"/>
  <c r="D438" i="12" s="1"/>
  <c r="L438" i="12" s="1"/>
  <c r="E440" i="12"/>
  <c r="D440" i="12" s="1"/>
  <c r="L440" i="12" s="1"/>
  <c r="E442" i="12"/>
  <c r="D442" i="12" s="1"/>
  <c r="L442" i="12" s="1"/>
  <c r="E444" i="12"/>
  <c r="D444" i="12" s="1"/>
  <c r="L444" i="12" s="1"/>
  <c r="E446" i="12"/>
  <c r="D446" i="12" s="1"/>
  <c r="L446" i="12" s="1"/>
  <c r="E448" i="12"/>
  <c r="D448" i="12" s="1"/>
  <c r="L448" i="12" s="1"/>
  <c r="E450" i="12"/>
  <c r="D450" i="12" s="1"/>
  <c r="E452" i="12"/>
  <c r="D452" i="12" s="1"/>
  <c r="L452" i="12" s="1"/>
  <c r="E454" i="12"/>
  <c r="D454" i="12" s="1"/>
  <c r="L454" i="12" s="1"/>
  <c r="E456" i="12"/>
  <c r="D456" i="12" s="1"/>
  <c r="L456" i="12" s="1"/>
  <c r="E458" i="12"/>
  <c r="E460" i="12"/>
  <c r="D460" i="12" s="1"/>
  <c r="L460" i="12" s="1"/>
  <c r="E462" i="12"/>
  <c r="D462" i="12" s="1"/>
  <c r="L462" i="12" s="1"/>
  <c r="E464" i="12"/>
  <c r="D464" i="12" s="1"/>
  <c r="L464" i="12" s="1"/>
  <c r="E466" i="12"/>
  <c r="D466" i="12" s="1"/>
  <c r="E468" i="12"/>
  <c r="D468" i="12" s="1"/>
  <c r="L468" i="12" s="1"/>
  <c r="E470" i="12"/>
  <c r="D470" i="12" s="1"/>
  <c r="L470" i="12" s="1"/>
  <c r="E472" i="12"/>
  <c r="D472" i="12" s="1"/>
  <c r="L472" i="12" s="1"/>
  <c r="E474" i="12"/>
  <c r="D474" i="12" s="1"/>
  <c r="E476" i="12"/>
  <c r="D476" i="12" s="1"/>
  <c r="L476" i="12" s="1"/>
  <c r="E478" i="12"/>
  <c r="D478" i="12" s="1"/>
  <c r="L478" i="12" s="1"/>
  <c r="E480" i="12"/>
  <c r="D480" i="12" s="1"/>
  <c r="L480" i="12" s="1"/>
  <c r="E482" i="12"/>
  <c r="D482" i="12" s="1"/>
  <c r="L482" i="12" s="1"/>
  <c r="E484" i="12"/>
  <c r="D484" i="12" s="1"/>
  <c r="L484" i="12" s="1"/>
  <c r="E486" i="12"/>
  <c r="D486" i="12" s="1"/>
  <c r="L486" i="12" s="1"/>
  <c r="E488" i="12"/>
  <c r="D488" i="12" s="1"/>
  <c r="L488" i="12" s="1"/>
  <c r="E490" i="12"/>
  <c r="D490" i="12" s="1"/>
  <c r="L490" i="12" s="1"/>
  <c r="E492" i="12"/>
  <c r="D492" i="12" s="1"/>
  <c r="L492" i="12" s="1"/>
  <c r="E494" i="12"/>
  <c r="D494" i="12" s="1"/>
  <c r="L494" i="12" s="1"/>
  <c r="E496" i="12"/>
  <c r="D496" i="12" s="1"/>
  <c r="L496" i="12" s="1"/>
  <c r="E498" i="12"/>
  <c r="D498" i="12" s="1"/>
  <c r="E500" i="12"/>
  <c r="D500" i="12" s="1"/>
  <c r="L500" i="12" s="1"/>
  <c r="E502" i="12"/>
  <c r="D502" i="12" s="1"/>
  <c r="L502" i="12" s="1"/>
  <c r="E504" i="12"/>
  <c r="D504" i="12" s="1"/>
  <c r="L504" i="12" s="1"/>
  <c r="E506" i="12"/>
  <c r="D506" i="12" s="1"/>
  <c r="L506" i="12" s="1"/>
  <c r="E508" i="12"/>
  <c r="D508" i="12" s="1"/>
  <c r="L508" i="12" s="1"/>
  <c r="E510" i="12"/>
  <c r="D510" i="12" s="1"/>
  <c r="L510" i="12" s="1"/>
  <c r="E512" i="12"/>
  <c r="D512" i="12" s="1"/>
  <c r="L512" i="12" s="1"/>
  <c r="E514" i="12"/>
  <c r="D514" i="12" s="1"/>
  <c r="L514" i="12" s="1"/>
  <c r="E516" i="12"/>
  <c r="D516" i="12" s="1"/>
  <c r="L516" i="12" s="1"/>
  <c r="E518" i="12"/>
  <c r="D518" i="12" s="1"/>
  <c r="L518" i="12" s="1"/>
  <c r="E520" i="12"/>
  <c r="D520" i="12" s="1"/>
  <c r="L520" i="12" s="1"/>
  <c r="E522" i="12"/>
  <c r="D522" i="12" s="1"/>
  <c r="E524" i="12"/>
  <c r="D524" i="12" s="1"/>
  <c r="L524" i="12" s="1"/>
  <c r="E526" i="12"/>
  <c r="D526" i="12" s="1"/>
  <c r="L526" i="12" s="1"/>
  <c r="E528" i="12"/>
  <c r="D528" i="12" s="1"/>
  <c r="L528" i="12" s="1"/>
  <c r="E530" i="12"/>
  <c r="D530" i="12" s="1"/>
  <c r="L530" i="12" s="1"/>
  <c r="E532" i="12"/>
  <c r="D532" i="12" s="1"/>
  <c r="L532" i="12" s="1"/>
  <c r="E534" i="12"/>
  <c r="D534" i="12" s="1"/>
  <c r="L534" i="12" s="1"/>
  <c r="E536" i="12"/>
  <c r="D536" i="12" s="1"/>
  <c r="L536" i="12" s="1"/>
  <c r="E538" i="12"/>
  <c r="D538" i="12" s="1"/>
  <c r="L538" i="12" s="1"/>
  <c r="E540" i="12"/>
  <c r="D540" i="12" s="1"/>
  <c r="L540" i="12" s="1"/>
  <c r="E542" i="12"/>
  <c r="D542" i="12" s="1"/>
  <c r="L542" i="12" s="1"/>
  <c r="E544" i="12"/>
  <c r="D544" i="12" s="1"/>
  <c r="L544" i="12" s="1"/>
  <c r="E546" i="12"/>
  <c r="D546" i="12" s="1"/>
  <c r="L546" i="12" s="1"/>
  <c r="E548" i="12"/>
  <c r="D548" i="12" s="1"/>
  <c r="L548" i="12" s="1"/>
  <c r="E550" i="12"/>
  <c r="D550" i="12" s="1"/>
  <c r="L550" i="12" s="1"/>
  <c r="E552" i="12"/>
  <c r="D552" i="12" s="1"/>
  <c r="L552" i="12" s="1"/>
  <c r="E554" i="12"/>
  <c r="D554" i="12" s="1"/>
  <c r="L554" i="12" s="1"/>
  <c r="E556" i="12"/>
  <c r="D556" i="12" s="1"/>
  <c r="L556" i="12" s="1"/>
  <c r="E558" i="12"/>
  <c r="D558" i="12" s="1"/>
  <c r="L558" i="12" s="1"/>
  <c r="E560" i="12"/>
  <c r="D560" i="12" s="1"/>
  <c r="L560" i="12" s="1"/>
  <c r="E562" i="12"/>
  <c r="D562" i="12" s="1"/>
  <c r="L562" i="12" s="1"/>
  <c r="E564" i="12"/>
  <c r="D564" i="12" s="1"/>
  <c r="L564" i="12" s="1"/>
  <c r="E566" i="12"/>
  <c r="D566" i="12" s="1"/>
  <c r="L566" i="12" s="1"/>
  <c r="E568" i="12"/>
  <c r="D568" i="12" s="1"/>
  <c r="L568" i="12" s="1"/>
  <c r="E570" i="12"/>
  <c r="D570" i="12" s="1"/>
  <c r="L570" i="12" s="1"/>
  <c r="E572" i="12"/>
  <c r="D572" i="12" s="1"/>
  <c r="L572" i="12" s="1"/>
  <c r="E574" i="12"/>
  <c r="D574" i="12" s="1"/>
  <c r="L574" i="12" s="1"/>
  <c r="E576" i="12"/>
  <c r="D576" i="12" s="1"/>
  <c r="L576" i="12" s="1"/>
  <c r="E578" i="12"/>
  <c r="D578" i="12" s="1"/>
  <c r="L578" i="12" s="1"/>
  <c r="E580" i="12"/>
  <c r="D580" i="12" s="1"/>
  <c r="L580" i="12" s="1"/>
  <c r="E582" i="12"/>
  <c r="D582" i="12" s="1"/>
  <c r="L582" i="12" s="1"/>
  <c r="E584" i="12"/>
  <c r="D584" i="12" s="1"/>
  <c r="L584" i="12" s="1"/>
  <c r="E586" i="12"/>
  <c r="D586" i="12" s="1"/>
  <c r="L586" i="12" s="1"/>
  <c r="E588" i="12"/>
  <c r="D588" i="12" s="1"/>
  <c r="L588" i="12" s="1"/>
  <c r="E590" i="12"/>
  <c r="D590" i="12" s="1"/>
  <c r="L590" i="12" s="1"/>
  <c r="E592" i="12"/>
  <c r="D592" i="12" s="1"/>
  <c r="L592" i="12" s="1"/>
  <c r="E594" i="12"/>
  <c r="D594" i="12" s="1"/>
  <c r="L594" i="12" s="1"/>
  <c r="E596" i="12"/>
  <c r="D596" i="12" s="1"/>
  <c r="L596" i="12" s="1"/>
  <c r="E598" i="12"/>
  <c r="D598" i="12" s="1"/>
  <c r="L598" i="12" s="1"/>
  <c r="E600" i="12"/>
  <c r="D600" i="12" s="1"/>
  <c r="L600" i="12" s="1"/>
  <c r="E602" i="12"/>
  <c r="D602" i="12" s="1"/>
  <c r="L602" i="12" s="1"/>
  <c r="E604" i="12"/>
  <c r="D604" i="12" s="1"/>
  <c r="L604" i="12" s="1"/>
  <c r="E606" i="12"/>
  <c r="D606" i="12" s="1"/>
  <c r="L606" i="12" s="1"/>
  <c r="E608" i="12"/>
  <c r="D608" i="12" s="1"/>
  <c r="L608" i="12" s="1"/>
  <c r="E610" i="12"/>
  <c r="D610" i="12" s="1"/>
  <c r="E612" i="12"/>
  <c r="D612" i="12" s="1"/>
  <c r="L612" i="12" s="1"/>
  <c r="E614" i="12"/>
  <c r="D614" i="12" s="1"/>
  <c r="L614" i="12" s="1"/>
  <c r="E616" i="12"/>
  <c r="D616" i="12" s="1"/>
  <c r="L616" i="12" s="1"/>
  <c r="E618" i="12"/>
  <c r="D618" i="12" s="1"/>
  <c r="E620" i="12"/>
  <c r="D620" i="12" s="1"/>
  <c r="L620" i="12" s="1"/>
  <c r="E622" i="12"/>
  <c r="D622" i="12" s="1"/>
  <c r="L622" i="12" s="1"/>
  <c r="E624" i="12"/>
  <c r="D624" i="12" s="1"/>
  <c r="L624" i="12" s="1"/>
  <c r="E626" i="12"/>
  <c r="D626" i="12" s="1"/>
  <c r="L626" i="12" s="1"/>
  <c r="E628" i="12"/>
  <c r="D628" i="12" s="1"/>
  <c r="L628" i="12" s="1"/>
  <c r="E630" i="12"/>
  <c r="D630" i="12" s="1"/>
  <c r="L630" i="12" s="1"/>
  <c r="E632" i="12"/>
  <c r="D632" i="12" s="1"/>
  <c r="L632" i="12" s="1"/>
  <c r="E634" i="12"/>
  <c r="D634" i="12" s="1"/>
  <c r="L634" i="12" s="1"/>
  <c r="E636" i="12"/>
  <c r="D636" i="12" s="1"/>
  <c r="L636" i="12" s="1"/>
  <c r="E638" i="12"/>
  <c r="D638" i="12" s="1"/>
  <c r="L638" i="12" s="1"/>
  <c r="E640" i="12"/>
  <c r="D640" i="12" s="1"/>
  <c r="L640" i="12" s="1"/>
  <c r="E642" i="12"/>
  <c r="D642" i="12" s="1"/>
  <c r="L642" i="12" s="1"/>
  <c r="E644" i="12"/>
  <c r="D644" i="12" s="1"/>
  <c r="L644" i="12" s="1"/>
  <c r="E646" i="12"/>
  <c r="D646" i="12" s="1"/>
  <c r="L646" i="12" s="1"/>
  <c r="E648" i="12"/>
  <c r="D648" i="12" s="1"/>
  <c r="L648" i="12" s="1"/>
  <c r="E650" i="12"/>
  <c r="D650" i="12" s="1"/>
  <c r="L650" i="12" s="1"/>
  <c r="E652" i="12"/>
  <c r="D652" i="12" s="1"/>
  <c r="L652" i="12" s="1"/>
  <c r="E654" i="12"/>
  <c r="D654" i="12" s="1"/>
  <c r="L654" i="12" s="1"/>
  <c r="E656" i="12"/>
  <c r="D656" i="12" s="1"/>
  <c r="L656" i="12" s="1"/>
  <c r="E658" i="12"/>
  <c r="D658" i="12" s="1"/>
  <c r="L658" i="12" s="1"/>
  <c r="E660" i="12"/>
  <c r="D660" i="12" s="1"/>
  <c r="L660" i="12" s="1"/>
  <c r="E662" i="12"/>
  <c r="D662" i="12" s="1"/>
  <c r="L662" i="12" s="1"/>
  <c r="E664" i="12"/>
  <c r="D664" i="12" s="1"/>
  <c r="L664" i="12" s="1"/>
  <c r="E111" i="12"/>
  <c r="D111" i="12" s="1"/>
  <c r="L111" i="12" s="1"/>
  <c r="E597" i="12"/>
  <c r="D597" i="12" s="1"/>
  <c r="L597" i="12" s="1"/>
  <c r="E605" i="12"/>
  <c r="D605" i="12" s="1"/>
  <c r="L605" i="12" s="1"/>
  <c r="E613" i="12"/>
  <c r="D613" i="12" s="1"/>
  <c r="L613" i="12" s="1"/>
  <c r="E621" i="12"/>
  <c r="D621" i="12" s="1"/>
  <c r="L621" i="12" s="1"/>
  <c r="E629" i="12"/>
  <c r="D629" i="12" s="1"/>
  <c r="L629" i="12" s="1"/>
  <c r="E637" i="12"/>
  <c r="D637" i="12" s="1"/>
  <c r="L637" i="12" s="1"/>
  <c r="E645" i="12"/>
  <c r="D645" i="12" s="1"/>
  <c r="L645" i="12" s="1"/>
  <c r="E653" i="12"/>
  <c r="D653" i="12" s="1"/>
  <c r="L653" i="12" s="1"/>
  <c r="E661" i="12"/>
  <c r="D661" i="12" s="1"/>
  <c r="L661" i="12" s="1"/>
  <c r="E666" i="12"/>
  <c r="D666" i="12" s="1"/>
  <c r="L666" i="12" s="1"/>
  <c r="E668" i="12"/>
  <c r="D668" i="12" s="1"/>
  <c r="L668" i="12" s="1"/>
  <c r="E670" i="12"/>
  <c r="D670" i="12" s="1"/>
  <c r="L670" i="12" s="1"/>
  <c r="E672" i="12"/>
  <c r="D672" i="12" s="1"/>
  <c r="L672" i="12" s="1"/>
  <c r="E674" i="12"/>
  <c r="D674" i="12" s="1"/>
  <c r="L674" i="12" s="1"/>
  <c r="E676" i="12"/>
  <c r="D676" i="12" s="1"/>
  <c r="L676" i="12" s="1"/>
  <c r="E678" i="12"/>
  <c r="D678" i="12" s="1"/>
  <c r="L678" i="12" s="1"/>
  <c r="E680" i="12"/>
  <c r="D680" i="12" s="1"/>
  <c r="L680" i="12" s="1"/>
  <c r="E682" i="12"/>
  <c r="D682" i="12" s="1"/>
  <c r="L682" i="12" s="1"/>
  <c r="E684" i="12"/>
  <c r="D684" i="12" s="1"/>
  <c r="L684" i="12" s="1"/>
  <c r="E686" i="12"/>
  <c r="D686" i="12" s="1"/>
  <c r="L686" i="12" s="1"/>
  <c r="E688" i="12"/>
  <c r="D688" i="12" s="1"/>
  <c r="L688" i="12" s="1"/>
  <c r="E690" i="12"/>
  <c r="D690" i="12" s="1"/>
  <c r="L690" i="12" s="1"/>
  <c r="E692" i="12"/>
  <c r="D692" i="12" s="1"/>
  <c r="L692" i="12" s="1"/>
  <c r="E694" i="12"/>
  <c r="E696" i="12"/>
  <c r="D696" i="12" s="1"/>
  <c r="L696" i="12" s="1"/>
  <c r="E698" i="12"/>
  <c r="D698" i="12" s="1"/>
  <c r="L698" i="12" s="1"/>
  <c r="E700" i="12"/>
  <c r="D700" i="12" s="1"/>
  <c r="L700" i="12" s="1"/>
  <c r="E702" i="12"/>
  <c r="D702" i="12" s="1"/>
  <c r="L702" i="12" s="1"/>
  <c r="E704" i="12"/>
  <c r="D704" i="12" s="1"/>
  <c r="L704" i="12" s="1"/>
  <c r="E706" i="12"/>
  <c r="D706" i="12" s="1"/>
  <c r="L706" i="12" s="1"/>
  <c r="E708" i="12"/>
  <c r="D708" i="12" s="1"/>
  <c r="L708" i="12" s="1"/>
  <c r="E710" i="12"/>
  <c r="D710" i="12" s="1"/>
  <c r="L710" i="12" s="1"/>
  <c r="E712" i="12"/>
  <c r="D712" i="12" s="1"/>
  <c r="L712" i="12" s="1"/>
  <c r="E714" i="12"/>
  <c r="D714" i="12" s="1"/>
  <c r="L714" i="12" s="1"/>
  <c r="E716" i="12"/>
  <c r="D716" i="12" s="1"/>
  <c r="L716" i="12" s="1"/>
  <c r="E718" i="12"/>
  <c r="D718" i="12" s="1"/>
  <c r="L718" i="12" s="1"/>
  <c r="E720" i="12"/>
  <c r="D720" i="12" s="1"/>
  <c r="L720" i="12" s="1"/>
  <c r="E722" i="12"/>
  <c r="D722" i="12" s="1"/>
  <c r="L722" i="12" s="1"/>
  <c r="E724" i="12"/>
  <c r="D724" i="12" s="1"/>
  <c r="L724" i="12" s="1"/>
  <c r="E726" i="12"/>
  <c r="D726" i="12" s="1"/>
  <c r="L726" i="12" s="1"/>
  <c r="E728" i="12"/>
  <c r="D728" i="12" s="1"/>
  <c r="L728" i="12" s="1"/>
  <c r="E730" i="12"/>
  <c r="D730" i="12" s="1"/>
  <c r="L730" i="12" s="1"/>
  <c r="E732" i="12"/>
  <c r="D732" i="12" s="1"/>
  <c r="L732" i="12" s="1"/>
  <c r="E734" i="12"/>
  <c r="D734" i="12" s="1"/>
  <c r="L734" i="12" s="1"/>
  <c r="E736" i="12"/>
  <c r="D736" i="12" s="1"/>
  <c r="L736" i="12" s="1"/>
  <c r="E738" i="12"/>
  <c r="D738" i="12" s="1"/>
  <c r="L738" i="12" s="1"/>
  <c r="E740" i="12"/>
  <c r="D740" i="12" s="1"/>
  <c r="L740" i="12" s="1"/>
  <c r="E742" i="12"/>
  <c r="D742" i="12" s="1"/>
  <c r="L742" i="12" s="1"/>
  <c r="E744" i="12"/>
  <c r="D744" i="12" s="1"/>
  <c r="L744" i="12" s="1"/>
  <c r="E746" i="12"/>
  <c r="D746" i="12" s="1"/>
  <c r="L746" i="12" s="1"/>
  <c r="E748" i="12"/>
  <c r="D748" i="12" s="1"/>
  <c r="L748" i="12" s="1"/>
  <c r="E750" i="12"/>
  <c r="D750" i="12" s="1"/>
  <c r="L750" i="12" s="1"/>
  <c r="E752" i="12"/>
  <c r="D752" i="12" s="1"/>
  <c r="L752" i="12" s="1"/>
  <c r="E754" i="12"/>
  <c r="D754" i="12" s="1"/>
  <c r="L754" i="12" s="1"/>
  <c r="E756" i="12"/>
  <c r="D756" i="12" s="1"/>
  <c r="L756" i="12" s="1"/>
  <c r="E758" i="12"/>
  <c r="D758" i="12" s="1"/>
  <c r="L758" i="12" s="1"/>
  <c r="E760" i="12"/>
  <c r="D760" i="12" s="1"/>
  <c r="L760" i="12" s="1"/>
  <c r="E762" i="12"/>
  <c r="D762" i="12" s="1"/>
  <c r="L762" i="12" s="1"/>
  <c r="E764" i="12"/>
  <c r="D764" i="12" s="1"/>
  <c r="L764" i="12" s="1"/>
  <c r="E766" i="12"/>
  <c r="D766" i="12" s="1"/>
  <c r="L766" i="12" s="1"/>
  <c r="E768" i="12"/>
  <c r="D768" i="12" s="1"/>
  <c r="L768" i="12" s="1"/>
  <c r="E770" i="12"/>
  <c r="D770" i="12" s="1"/>
  <c r="L770" i="12" s="1"/>
  <c r="E772" i="12"/>
  <c r="D772" i="12" s="1"/>
  <c r="L772" i="12" s="1"/>
  <c r="E774" i="12"/>
  <c r="D774" i="12" s="1"/>
  <c r="L774" i="12" s="1"/>
  <c r="E776" i="12"/>
  <c r="D776" i="12" s="1"/>
  <c r="L776" i="12" s="1"/>
  <c r="E778" i="12"/>
  <c r="D778" i="12" s="1"/>
  <c r="L778" i="12" s="1"/>
  <c r="E780" i="12"/>
  <c r="D780" i="12" s="1"/>
  <c r="L780" i="12" s="1"/>
  <c r="E782" i="12"/>
  <c r="D782" i="12" s="1"/>
  <c r="L782" i="12" s="1"/>
  <c r="E784" i="12"/>
  <c r="D784" i="12" s="1"/>
  <c r="L784" i="12" s="1"/>
  <c r="E786" i="12"/>
  <c r="D786" i="12" s="1"/>
  <c r="L786" i="12" s="1"/>
  <c r="E788" i="12"/>
  <c r="D788" i="12" s="1"/>
  <c r="L788" i="12" s="1"/>
  <c r="E790" i="12"/>
  <c r="D790" i="12" s="1"/>
  <c r="L790" i="12" s="1"/>
  <c r="E792" i="12"/>
  <c r="D792" i="12" s="1"/>
  <c r="L792" i="12" s="1"/>
  <c r="E794" i="12"/>
  <c r="D794" i="12" s="1"/>
  <c r="L794" i="12" s="1"/>
  <c r="E796" i="12"/>
  <c r="D796" i="12" s="1"/>
  <c r="L796" i="12" s="1"/>
  <c r="E798" i="12"/>
  <c r="D798" i="12" s="1"/>
  <c r="E800" i="12"/>
  <c r="D800" i="12" s="1"/>
  <c r="L800" i="12" s="1"/>
  <c r="E802" i="12"/>
  <c r="D802" i="12" s="1"/>
  <c r="L802" i="12" s="1"/>
  <c r="E804" i="12"/>
  <c r="D804" i="12" s="1"/>
  <c r="L804" i="12" s="1"/>
  <c r="E806" i="12"/>
  <c r="D806" i="12" s="1"/>
  <c r="L806" i="12" s="1"/>
  <c r="E808" i="12"/>
  <c r="D808" i="12" s="1"/>
  <c r="L808" i="12" s="1"/>
  <c r="E810" i="12"/>
  <c r="D810" i="12" s="1"/>
  <c r="L810" i="12" s="1"/>
  <c r="E812" i="12"/>
  <c r="D812" i="12" s="1"/>
  <c r="L812" i="12" s="1"/>
  <c r="E814" i="12"/>
  <c r="D814" i="12" s="1"/>
  <c r="L814" i="12" s="1"/>
  <c r="E816" i="12"/>
  <c r="D816" i="12" s="1"/>
  <c r="L816" i="12" s="1"/>
  <c r="E818" i="12"/>
  <c r="D818" i="12" s="1"/>
  <c r="L818" i="12" s="1"/>
  <c r="E820" i="12"/>
  <c r="D820" i="12" s="1"/>
  <c r="L820" i="12" s="1"/>
  <c r="E822" i="12"/>
  <c r="D822" i="12" s="1"/>
  <c r="L822" i="12" s="1"/>
  <c r="E824" i="12"/>
  <c r="D824" i="12" s="1"/>
  <c r="L824" i="12" s="1"/>
  <c r="E826" i="12"/>
  <c r="D826" i="12" s="1"/>
  <c r="L826" i="12" s="1"/>
  <c r="E828" i="12"/>
  <c r="D828" i="12" s="1"/>
  <c r="L828" i="12" s="1"/>
  <c r="E830" i="12"/>
  <c r="E832" i="12"/>
  <c r="D832" i="12" s="1"/>
  <c r="L832" i="12" s="1"/>
  <c r="E834" i="12"/>
  <c r="D834" i="12" s="1"/>
  <c r="L834" i="12" s="1"/>
  <c r="E836" i="12"/>
  <c r="D836" i="12" s="1"/>
  <c r="L836" i="12" s="1"/>
  <c r="E838" i="12"/>
  <c r="D838" i="12" s="1"/>
  <c r="L838" i="12" s="1"/>
  <c r="E840" i="12"/>
  <c r="D840" i="12" s="1"/>
  <c r="L840" i="12" s="1"/>
  <c r="E842" i="12"/>
  <c r="D842" i="12" s="1"/>
  <c r="L842" i="12" s="1"/>
  <c r="E844" i="12"/>
  <c r="D844" i="12" s="1"/>
  <c r="L844" i="12" s="1"/>
  <c r="E846" i="12"/>
  <c r="D846" i="12" s="1"/>
  <c r="L846" i="12" s="1"/>
  <c r="E848" i="12"/>
  <c r="D848" i="12" s="1"/>
  <c r="L848" i="12" s="1"/>
  <c r="E850" i="12"/>
  <c r="D850" i="12" s="1"/>
  <c r="L850" i="12" s="1"/>
  <c r="E852" i="12"/>
  <c r="D852" i="12" s="1"/>
  <c r="L852" i="12" s="1"/>
  <c r="E854" i="12"/>
  <c r="D854" i="12" s="1"/>
  <c r="L854" i="12" s="1"/>
  <c r="E856" i="12"/>
  <c r="D856" i="12" s="1"/>
  <c r="L856" i="12" s="1"/>
  <c r="E858" i="12"/>
  <c r="D858" i="12" s="1"/>
  <c r="L858" i="12" s="1"/>
  <c r="E860" i="12"/>
  <c r="D860" i="12" s="1"/>
  <c r="L860" i="12" s="1"/>
  <c r="E862" i="12"/>
  <c r="D862" i="12" s="1"/>
  <c r="L862" i="12" s="1"/>
  <c r="E864" i="12"/>
  <c r="D864" i="12" s="1"/>
  <c r="L864" i="12" s="1"/>
  <c r="E866" i="12"/>
  <c r="D866" i="12" s="1"/>
  <c r="L866" i="12" s="1"/>
  <c r="E868" i="12"/>
  <c r="D868" i="12" s="1"/>
  <c r="L868" i="12" s="1"/>
  <c r="E870" i="12"/>
  <c r="D870" i="12" s="1"/>
  <c r="L870" i="12" s="1"/>
  <c r="E872" i="12"/>
  <c r="D872" i="12" s="1"/>
  <c r="L872" i="12" s="1"/>
  <c r="E874" i="12"/>
  <c r="D874" i="12" s="1"/>
  <c r="L874" i="12" s="1"/>
  <c r="E876" i="12"/>
  <c r="D876" i="12" s="1"/>
  <c r="L876" i="12" s="1"/>
  <c r="E878" i="12"/>
  <c r="E880" i="12"/>
  <c r="D880" i="12" s="1"/>
  <c r="L880" i="12" s="1"/>
  <c r="E882" i="12"/>
  <c r="D882" i="12" s="1"/>
  <c r="L882" i="12" s="1"/>
  <c r="E884" i="12"/>
  <c r="D884" i="12" s="1"/>
  <c r="L884" i="12" s="1"/>
  <c r="E886" i="12"/>
  <c r="D886" i="12" s="1"/>
  <c r="L886" i="12" s="1"/>
  <c r="E888" i="12"/>
  <c r="D888" i="12" s="1"/>
  <c r="L888" i="12" s="1"/>
  <c r="E890" i="12"/>
  <c r="D890" i="12" s="1"/>
  <c r="L890" i="12" s="1"/>
  <c r="E892" i="12"/>
  <c r="D892" i="12" s="1"/>
  <c r="L892" i="12" s="1"/>
  <c r="E894" i="12"/>
  <c r="D894" i="12" s="1"/>
  <c r="L894" i="12" s="1"/>
  <c r="E896" i="12"/>
  <c r="D896" i="12" s="1"/>
  <c r="L896" i="12" s="1"/>
  <c r="E898" i="12"/>
  <c r="D898" i="12" s="1"/>
  <c r="L898" i="12" s="1"/>
  <c r="E900" i="12"/>
  <c r="D900" i="12" s="1"/>
  <c r="L900" i="12" s="1"/>
  <c r="E902" i="12"/>
  <c r="D902" i="12" s="1"/>
  <c r="L902" i="12" s="1"/>
  <c r="E904" i="12"/>
  <c r="D904" i="12" s="1"/>
  <c r="L904" i="12" s="1"/>
  <c r="E906" i="12"/>
  <c r="D906" i="12" s="1"/>
  <c r="L906" i="12" s="1"/>
  <c r="E908" i="12"/>
  <c r="D908" i="12" s="1"/>
  <c r="L908" i="12" s="1"/>
  <c r="E910" i="12"/>
  <c r="D910" i="12" s="1"/>
  <c r="L910" i="12" s="1"/>
  <c r="E912" i="12"/>
  <c r="D912" i="12" s="1"/>
  <c r="L912" i="12" s="1"/>
  <c r="E914" i="12"/>
  <c r="D914" i="12" s="1"/>
  <c r="L914" i="12" s="1"/>
  <c r="E916" i="12"/>
  <c r="D916" i="12" s="1"/>
  <c r="L916" i="12" s="1"/>
  <c r="E918" i="12"/>
  <c r="D918" i="12" s="1"/>
  <c r="L918" i="12" s="1"/>
  <c r="E920" i="12"/>
  <c r="D920" i="12" s="1"/>
  <c r="L920" i="12" s="1"/>
  <c r="E922" i="12"/>
  <c r="D922" i="12" s="1"/>
  <c r="L922" i="12" s="1"/>
  <c r="E924" i="12"/>
  <c r="D924" i="12" s="1"/>
  <c r="L924" i="12" s="1"/>
  <c r="E926" i="12"/>
  <c r="D926" i="12" s="1"/>
  <c r="L926" i="12" s="1"/>
  <c r="E595" i="12"/>
  <c r="D595" i="12" s="1"/>
  <c r="L595" i="12" s="1"/>
  <c r="E603" i="12"/>
  <c r="D603" i="12" s="1"/>
  <c r="L603" i="12" s="1"/>
  <c r="E611" i="12"/>
  <c r="D611" i="12" s="1"/>
  <c r="L611" i="12" s="1"/>
  <c r="E619" i="12"/>
  <c r="D619" i="12" s="1"/>
  <c r="L619" i="12" s="1"/>
  <c r="E627" i="12"/>
  <c r="D627" i="12" s="1"/>
  <c r="L627" i="12" s="1"/>
  <c r="E635" i="12"/>
  <c r="D635" i="12" s="1"/>
  <c r="L635" i="12" s="1"/>
  <c r="E643" i="12"/>
  <c r="D643" i="12" s="1"/>
  <c r="L643" i="12" s="1"/>
  <c r="E651" i="12"/>
  <c r="D651" i="12" s="1"/>
  <c r="L651" i="12" s="1"/>
  <c r="E659" i="12"/>
  <c r="D659" i="12" s="1"/>
  <c r="L659" i="12" s="1"/>
  <c r="E28" i="12"/>
  <c r="M28" i="13" s="1"/>
  <c r="E3" i="12"/>
  <c r="M3" i="13" s="1"/>
  <c r="E32" i="12"/>
  <c r="E6" i="12"/>
  <c r="M6" i="13" s="1"/>
  <c r="E30" i="12"/>
  <c r="M30" i="13" s="1"/>
  <c r="E23" i="12"/>
  <c r="M23" i="13" s="1"/>
  <c r="E11" i="12"/>
  <c r="E33" i="12"/>
  <c r="M33" i="13" s="1"/>
  <c r="E19" i="12"/>
  <c r="M19" i="13" s="1"/>
  <c r="E188" i="12"/>
  <c r="D188" i="12" s="1"/>
  <c r="L188" i="12" s="1"/>
  <c r="E419" i="12"/>
  <c r="D419" i="12" s="1"/>
  <c r="L419" i="12" s="1"/>
  <c r="E593" i="12"/>
  <c r="D593" i="12" s="1"/>
  <c r="L593" i="12" s="1"/>
  <c r="E601" i="12"/>
  <c r="D601" i="12" s="1"/>
  <c r="L601" i="12" s="1"/>
  <c r="E609" i="12"/>
  <c r="D609" i="12" s="1"/>
  <c r="L609" i="12" s="1"/>
  <c r="E617" i="12"/>
  <c r="D617" i="12" s="1"/>
  <c r="E625" i="12"/>
  <c r="D625" i="12" s="1"/>
  <c r="L625" i="12" s="1"/>
  <c r="E633" i="12"/>
  <c r="D633" i="12" s="1"/>
  <c r="L633" i="12" s="1"/>
  <c r="E641" i="12"/>
  <c r="D641" i="12" s="1"/>
  <c r="L641" i="12" s="1"/>
  <c r="E649" i="12"/>
  <c r="D649" i="12" s="1"/>
  <c r="L649" i="12" s="1"/>
  <c r="E657" i="12"/>
  <c r="D657" i="12" s="1"/>
  <c r="L657" i="12" s="1"/>
  <c r="E665" i="12"/>
  <c r="D665" i="12" s="1"/>
  <c r="L665" i="12" s="1"/>
  <c r="E667" i="12"/>
  <c r="D667" i="12" s="1"/>
  <c r="L667" i="12" s="1"/>
  <c r="E669" i="12"/>
  <c r="D669" i="12" s="1"/>
  <c r="L669" i="12" s="1"/>
  <c r="E671" i="12"/>
  <c r="D671" i="12" s="1"/>
  <c r="L671" i="12" s="1"/>
  <c r="E673" i="12"/>
  <c r="D673" i="12" s="1"/>
  <c r="L673" i="12" s="1"/>
  <c r="E675" i="12"/>
  <c r="D675" i="12" s="1"/>
  <c r="L675" i="12" s="1"/>
  <c r="E677" i="12"/>
  <c r="D677" i="12" s="1"/>
  <c r="L677" i="12" s="1"/>
  <c r="E679" i="12"/>
  <c r="D679" i="12" s="1"/>
  <c r="L679" i="12" s="1"/>
  <c r="E681" i="12"/>
  <c r="D681" i="12" s="1"/>
  <c r="L681" i="12" s="1"/>
  <c r="E683" i="12"/>
  <c r="D683" i="12" s="1"/>
  <c r="L683" i="12" s="1"/>
  <c r="E685" i="12"/>
  <c r="D685" i="12" s="1"/>
  <c r="L685" i="12" s="1"/>
  <c r="E687" i="12"/>
  <c r="D687" i="12" s="1"/>
  <c r="L687" i="12" s="1"/>
  <c r="E689" i="12"/>
  <c r="D689" i="12" s="1"/>
  <c r="L689" i="12" s="1"/>
  <c r="E691" i="12"/>
  <c r="D691" i="12" s="1"/>
  <c r="L691" i="12" s="1"/>
  <c r="E693" i="12"/>
  <c r="D693" i="12" s="1"/>
  <c r="L693" i="12" s="1"/>
  <c r="E695" i="12"/>
  <c r="D695" i="12" s="1"/>
  <c r="L695" i="12" s="1"/>
  <c r="E697" i="12"/>
  <c r="D697" i="12" s="1"/>
  <c r="L697" i="12" s="1"/>
  <c r="E699" i="12"/>
  <c r="D699" i="12" s="1"/>
  <c r="L699" i="12" s="1"/>
  <c r="E701" i="12"/>
  <c r="D701" i="12" s="1"/>
  <c r="L701" i="12" s="1"/>
  <c r="E703" i="12"/>
  <c r="D703" i="12" s="1"/>
  <c r="L703" i="12" s="1"/>
  <c r="E705" i="12"/>
  <c r="D705" i="12" s="1"/>
  <c r="L705" i="12" s="1"/>
  <c r="E707" i="12"/>
  <c r="D707" i="12" s="1"/>
  <c r="L707" i="12" s="1"/>
  <c r="E709" i="12"/>
  <c r="D709" i="12" s="1"/>
  <c r="L709" i="12" s="1"/>
  <c r="E711" i="12"/>
  <c r="D711" i="12" s="1"/>
  <c r="L711" i="12" s="1"/>
  <c r="E713" i="12"/>
  <c r="D713" i="12" s="1"/>
  <c r="L713" i="12" s="1"/>
  <c r="E715" i="12"/>
  <c r="D715" i="12" s="1"/>
  <c r="L715" i="12" s="1"/>
  <c r="E717" i="12"/>
  <c r="D717" i="12" s="1"/>
  <c r="L717" i="12" s="1"/>
  <c r="E719" i="12"/>
  <c r="D719" i="12" s="1"/>
  <c r="L719" i="12" s="1"/>
  <c r="E721" i="12"/>
  <c r="D721" i="12" s="1"/>
  <c r="L721" i="12" s="1"/>
  <c r="E723" i="12"/>
  <c r="D723" i="12" s="1"/>
  <c r="L723" i="12" s="1"/>
  <c r="E725" i="12"/>
  <c r="D725" i="12" s="1"/>
  <c r="L725" i="12" s="1"/>
  <c r="E727" i="12"/>
  <c r="D727" i="12" s="1"/>
  <c r="L727" i="12" s="1"/>
  <c r="E729" i="12"/>
  <c r="D729" i="12" s="1"/>
  <c r="L729" i="12" s="1"/>
  <c r="E731" i="12"/>
  <c r="D731" i="12" s="1"/>
  <c r="L731" i="12" s="1"/>
  <c r="E733" i="12"/>
  <c r="D733" i="12" s="1"/>
  <c r="L733" i="12" s="1"/>
  <c r="E735" i="12"/>
  <c r="D735" i="12" s="1"/>
  <c r="L735" i="12" s="1"/>
  <c r="E737" i="12"/>
  <c r="D737" i="12" s="1"/>
  <c r="L737" i="12" s="1"/>
  <c r="E739" i="12"/>
  <c r="D739" i="12" s="1"/>
  <c r="L739" i="12" s="1"/>
  <c r="E741" i="12"/>
  <c r="E743" i="12"/>
  <c r="D743" i="12" s="1"/>
  <c r="L743" i="12" s="1"/>
  <c r="E745" i="12"/>
  <c r="D745" i="12" s="1"/>
  <c r="L745" i="12" s="1"/>
  <c r="E747" i="12"/>
  <c r="D747" i="12" s="1"/>
  <c r="L747" i="12" s="1"/>
  <c r="E749" i="12"/>
  <c r="D749" i="12" s="1"/>
  <c r="L749" i="12" s="1"/>
  <c r="E751" i="12"/>
  <c r="D751" i="12" s="1"/>
  <c r="L751" i="12" s="1"/>
  <c r="E753" i="12"/>
  <c r="D753" i="12" s="1"/>
  <c r="L753" i="12" s="1"/>
  <c r="E755" i="12"/>
  <c r="D755" i="12" s="1"/>
  <c r="L755" i="12" s="1"/>
  <c r="E757" i="12"/>
  <c r="D757" i="12" s="1"/>
  <c r="L757" i="12" s="1"/>
  <c r="E759" i="12"/>
  <c r="D759" i="12" s="1"/>
  <c r="L759" i="12" s="1"/>
  <c r="E761" i="12"/>
  <c r="D761" i="12" s="1"/>
  <c r="L761" i="12" s="1"/>
  <c r="E763" i="12"/>
  <c r="D763" i="12" s="1"/>
  <c r="L763" i="12" s="1"/>
  <c r="E765" i="12"/>
  <c r="D765" i="12" s="1"/>
  <c r="L765" i="12" s="1"/>
  <c r="E767" i="12"/>
  <c r="D767" i="12" s="1"/>
  <c r="L767" i="12" s="1"/>
  <c r="E769" i="12"/>
  <c r="D769" i="12" s="1"/>
  <c r="L769" i="12" s="1"/>
  <c r="E771" i="12"/>
  <c r="D771" i="12" s="1"/>
  <c r="L771" i="12" s="1"/>
  <c r="E773" i="12"/>
  <c r="D773" i="12" s="1"/>
  <c r="L773" i="12" s="1"/>
  <c r="E775" i="12"/>
  <c r="D775" i="12" s="1"/>
  <c r="L775" i="12" s="1"/>
  <c r="E777" i="12"/>
  <c r="D777" i="12" s="1"/>
  <c r="L777" i="12" s="1"/>
  <c r="E779" i="12"/>
  <c r="D779" i="12" s="1"/>
  <c r="L779" i="12" s="1"/>
  <c r="E781" i="12"/>
  <c r="E783" i="12"/>
  <c r="D783" i="12" s="1"/>
  <c r="L783" i="12" s="1"/>
  <c r="E785" i="12"/>
  <c r="D785" i="12" s="1"/>
  <c r="L785" i="12" s="1"/>
  <c r="E787" i="12"/>
  <c r="D787" i="12" s="1"/>
  <c r="L787" i="12" s="1"/>
  <c r="E789" i="12"/>
  <c r="D789" i="12" s="1"/>
  <c r="L789" i="12" s="1"/>
  <c r="E791" i="12"/>
  <c r="D791" i="12" s="1"/>
  <c r="L791" i="12" s="1"/>
  <c r="E793" i="12"/>
  <c r="D793" i="12" s="1"/>
  <c r="L793" i="12" s="1"/>
  <c r="E795" i="12"/>
  <c r="D795" i="12" s="1"/>
  <c r="L795" i="12" s="1"/>
  <c r="E797" i="12"/>
  <c r="D797" i="12" s="1"/>
  <c r="L797" i="12" s="1"/>
  <c r="E799" i="12"/>
  <c r="D799" i="12" s="1"/>
  <c r="L799" i="12" s="1"/>
  <c r="E801" i="12"/>
  <c r="D801" i="12" s="1"/>
  <c r="L801" i="12" s="1"/>
  <c r="E803" i="12"/>
  <c r="D803" i="12" s="1"/>
  <c r="L803" i="12" s="1"/>
  <c r="E805" i="12"/>
  <c r="E807" i="12"/>
  <c r="D807" i="12" s="1"/>
  <c r="L807" i="12" s="1"/>
  <c r="E809" i="12"/>
  <c r="D809" i="12" s="1"/>
  <c r="L809" i="12" s="1"/>
  <c r="E811" i="12"/>
  <c r="D811" i="12" s="1"/>
  <c r="L811" i="12" s="1"/>
  <c r="E813" i="12"/>
  <c r="D813" i="12" s="1"/>
  <c r="L813" i="12" s="1"/>
  <c r="E815" i="12"/>
  <c r="D815" i="12" s="1"/>
  <c r="L815" i="12" s="1"/>
  <c r="E817" i="12"/>
  <c r="D817" i="12" s="1"/>
  <c r="L817" i="12" s="1"/>
  <c r="E819" i="12"/>
  <c r="D819" i="12" s="1"/>
  <c r="L819" i="12" s="1"/>
  <c r="E821" i="12"/>
  <c r="D821" i="12" s="1"/>
  <c r="L821" i="12" s="1"/>
  <c r="E823" i="12"/>
  <c r="D823" i="12" s="1"/>
  <c r="L823" i="12" s="1"/>
  <c r="E825" i="12"/>
  <c r="D825" i="12" s="1"/>
  <c r="L825" i="12" s="1"/>
  <c r="E827" i="12"/>
  <c r="D827" i="12" s="1"/>
  <c r="L827" i="12" s="1"/>
  <c r="E829" i="12"/>
  <c r="D829" i="12" s="1"/>
  <c r="L829" i="12" s="1"/>
  <c r="E831" i="12"/>
  <c r="D831" i="12" s="1"/>
  <c r="L831" i="12" s="1"/>
  <c r="E833" i="12"/>
  <c r="D833" i="12" s="1"/>
  <c r="L833" i="12" s="1"/>
  <c r="E835" i="12"/>
  <c r="D835" i="12" s="1"/>
  <c r="L835" i="12" s="1"/>
  <c r="E837" i="12"/>
  <c r="D837" i="12" s="1"/>
  <c r="L837" i="12" s="1"/>
  <c r="E839" i="12"/>
  <c r="D839" i="12" s="1"/>
  <c r="L839" i="12" s="1"/>
  <c r="E841" i="12"/>
  <c r="D841" i="12" s="1"/>
  <c r="L841" i="12" s="1"/>
  <c r="E843" i="12"/>
  <c r="D843" i="12" s="1"/>
  <c r="L843" i="12" s="1"/>
  <c r="E845" i="12"/>
  <c r="D845" i="12" s="1"/>
  <c r="L845" i="12" s="1"/>
  <c r="E847" i="12"/>
  <c r="D847" i="12" s="1"/>
  <c r="L847" i="12" s="1"/>
  <c r="E849" i="12"/>
  <c r="D849" i="12" s="1"/>
  <c r="L849" i="12" s="1"/>
  <c r="E851" i="12"/>
  <c r="D851" i="12" s="1"/>
  <c r="L851" i="12" s="1"/>
  <c r="E853" i="12"/>
  <c r="D853" i="12" s="1"/>
  <c r="L853" i="12" s="1"/>
  <c r="E855" i="12"/>
  <c r="D855" i="12" s="1"/>
  <c r="L855" i="12" s="1"/>
  <c r="E857" i="12"/>
  <c r="D857" i="12" s="1"/>
  <c r="L857" i="12" s="1"/>
  <c r="E859" i="12"/>
  <c r="D859" i="12" s="1"/>
  <c r="L859" i="12" s="1"/>
  <c r="E861" i="12"/>
  <c r="D861" i="12" s="1"/>
  <c r="L861" i="12" s="1"/>
  <c r="E863" i="12"/>
  <c r="D863" i="12" s="1"/>
  <c r="L863" i="12" s="1"/>
  <c r="E865" i="12"/>
  <c r="D865" i="12" s="1"/>
  <c r="L865" i="12" s="1"/>
  <c r="E867" i="12"/>
  <c r="D867" i="12" s="1"/>
  <c r="L867" i="12" s="1"/>
  <c r="E869" i="12"/>
  <c r="D869" i="12" s="1"/>
  <c r="L869" i="12" s="1"/>
  <c r="E871" i="12"/>
  <c r="D871" i="12" s="1"/>
  <c r="L871" i="12" s="1"/>
  <c r="E873" i="12"/>
  <c r="D873" i="12" s="1"/>
  <c r="L873" i="12" s="1"/>
  <c r="E875" i="12"/>
  <c r="D875" i="12" s="1"/>
  <c r="L875" i="12" s="1"/>
  <c r="E877" i="12"/>
  <c r="D877" i="12" s="1"/>
  <c r="L877" i="12" s="1"/>
  <c r="E879" i="12"/>
  <c r="D879" i="12" s="1"/>
  <c r="L879" i="12" s="1"/>
  <c r="E881" i="12"/>
  <c r="D881" i="12" s="1"/>
  <c r="L881" i="12" s="1"/>
  <c r="E883" i="12"/>
  <c r="D883" i="12" s="1"/>
  <c r="L883" i="12" s="1"/>
  <c r="E885" i="12"/>
  <c r="D885" i="12" s="1"/>
  <c r="L885" i="12" s="1"/>
  <c r="E887" i="12"/>
  <c r="D887" i="12" s="1"/>
  <c r="L887" i="12" s="1"/>
  <c r="E889" i="12"/>
  <c r="D889" i="12" s="1"/>
  <c r="L889" i="12" s="1"/>
  <c r="E891" i="12"/>
  <c r="D891" i="12" s="1"/>
  <c r="L891" i="12" s="1"/>
  <c r="E893" i="12"/>
  <c r="D893" i="12" s="1"/>
  <c r="L893" i="12" s="1"/>
  <c r="E895" i="12"/>
  <c r="D895" i="12" s="1"/>
  <c r="L895" i="12" s="1"/>
  <c r="E897" i="12"/>
  <c r="D897" i="12" s="1"/>
  <c r="L897" i="12" s="1"/>
  <c r="E899" i="12"/>
  <c r="D899" i="12" s="1"/>
  <c r="L899" i="12" s="1"/>
  <c r="E901" i="12"/>
  <c r="D901" i="12" s="1"/>
  <c r="L901" i="12" s="1"/>
  <c r="E903" i="12"/>
  <c r="D903" i="12" s="1"/>
  <c r="L903" i="12" s="1"/>
  <c r="E905" i="12"/>
  <c r="D905" i="12" s="1"/>
  <c r="L905" i="12" s="1"/>
  <c r="E907" i="12"/>
  <c r="D907" i="12" s="1"/>
  <c r="L907" i="12" s="1"/>
  <c r="E909" i="12"/>
  <c r="D909" i="12" s="1"/>
  <c r="L909" i="12" s="1"/>
  <c r="E911" i="12"/>
  <c r="D911" i="12" s="1"/>
  <c r="L911" i="12" s="1"/>
  <c r="E913" i="12"/>
  <c r="D913" i="12" s="1"/>
  <c r="L913" i="12" s="1"/>
  <c r="E915" i="12"/>
  <c r="D915" i="12" s="1"/>
  <c r="L915" i="12" s="1"/>
  <c r="E917" i="12"/>
  <c r="D917" i="12" s="1"/>
  <c r="L917" i="12" s="1"/>
  <c r="E919" i="12"/>
  <c r="D919" i="12" s="1"/>
  <c r="L919" i="12" s="1"/>
  <c r="E921" i="12"/>
  <c r="D921" i="12" s="1"/>
  <c r="L921" i="12" s="1"/>
  <c r="E923" i="12"/>
  <c r="D923" i="12" s="1"/>
  <c r="L923" i="12" s="1"/>
  <c r="E925" i="12"/>
  <c r="D925" i="12" s="1"/>
  <c r="L925" i="12" s="1"/>
  <c r="E927" i="12"/>
  <c r="D927" i="12" s="1"/>
  <c r="L927" i="12" s="1"/>
  <c r="E929" i="12"/>
  <c r="D929" i="12" s="1"/>
  <c r="L929" i="12" s="1"/>
  <c r="E931" i="12"/>
  <c r="D931" i="12" s="1"/>
  <c r="L931" i="12" s="1"/>
  <c r="E933" i="12"/>
  <c r="D933" i="12" s="1"/>
  <c r="L933" i="12" s="1"/>
  <c r="E935" i="12"/>
  <c r="D935" i="12" s="1"/>
  <c r="L935" i="12" s="1"/>
  <c r="E937" i="12"/>
  <c r="D937" i="12" s="1"/>
  <c r="L937" i="12" s="1"/>
  <c r="E939" i="12"/>
  <c r="D939" i="12" s="1"/>
  <c r="L939" i="12" s="1"/>
  <c r="E941" i="12"/>
  <c r="D941" i="12" s="1"/>
  <c r="L941" i="12" s="1"/>
  <c r="E943" i="12"/>
  <c r="D943" i="12" s="1"/>
  <c r="L943" i="12" s="1"/>
  <c r="E945" i="12"/>
  <c r="D945" i="12" s="1"/>
  <c r="L945" i="12" s="1"/>
  <c r="E947" i="12"/>
  <c r="D947" i="12" s="1"/>
  <c r="L947" i="12" s="1"/>
  <c r="E949" i="12"/>
  <c r="D949" i="12" s="1"/>
  <c r="L949" i="12" s="1"/>
  <c r="E951" i="12"/>
  <c r="D951" i="12" s="1"/>
  <c r="L951" i="12" s="1"/>
  <c r="E953" i="12"/>
  <c r="D953" i="12" s="1"/>
  <c r="L953" i="12" s="1"/>
  <c r="E955" i="12"/>
  <c r="D955" i="12" s="1"/>
  <c r="L955" i="12" s="1"/>
  <c r="E957" i="12"/>
  <c r="D957" i="12" s="1"/>
  <c r="L957" i="12" s="1"/>
  <c r="E959" i="12"/>
  <c r="D959" i="12" s="1"/>
  <c r="L959" i="12" s="1"/>
  <c r="E961" i="12"/>
  <c r="D961" i="12" s="1"/>
  <c r="L961" i="12" s="1"/>
  <c r="E963" i="12"/>
  <c r="D963" i="12" s="1"/>
  <c r="L963" i="12" s="1"/>
  <c r="E965" i="12"/>
  <c r="D965" i="12" s="1"/>
  <c r="L965" i="12" s="1"/>
  <c r="E967" i="12"/>
  <c r="D967" i="12" s="1"/>
  <c r="L967" i="12" s="1"/>
  <c r="E969" i="12"/>
  <c r="D969" i="12" s="1"/>
  <c r="L969" i="12" s="1"/>
  <c r="E971" i="12"/>
  <c r="D971" i="12" s="1"/>
  <c r="L971" i="12" s="1"/>
  <c r="E973" i="12"/>
  <c r="D973" i="12" s="1"/>
  <c r="L973" i="12" s="1"/>
  <c r="E975" i="12"/>
  <c r="D975" i="12" s="1"/>
  <c r="L975" i="12" s="1"/>
  <c r="E977" i="12"/>
  <c r="D977" i="12" s="1"/>
  <c r="L977" i="12" s="1"/>
  <c r="E979" i="12"/>
  <c r="D979" i="12" s="1"/>
  <c r="L979" i="12" s="1"/>
  <c r="E981" i="12"/>
  <c r="D981" i="12" s="1"/>
  <c r="L981" i="12" s="1"/>
  <c r="E9" i="12"/>
  <c r="M9" i="13" s="1"/>
  <c r="E31" i="12"/>
  <c r="M31" i="13" s="1"/>
  <c r="E13" i="12"/>
  <c r="E27" i="12"/>
  <c r="M27" i="13" s="1"/>
  <c r="E40" i="12"/>
  <c r="E39" i="12"/>
  <c r="M39" i="13" s="1"/>
  <c r="E34" i="12"/>
  <c r="M34" i="13" s="1"/>
  <c r="E1001" i="12"/>
  <c r="D1001" i="12" s="1"/>
  <c r="L1001" i="12" s="1"/>
  <c r="E999" i="12"/>
  <c r="D999" i="12" s="1"/>
  <c r="L999" i="12" s="1"/>
  <c r="E997" i="12"/>
  <c r="D997" i="12" s="1"/>
  <c r="L997" i="12" s="1"/>
  <c r="E995" i="12"/>
  <c r="D995" i="12" s="1"/>
  <c r="L995" i="12" s="1"/>
  <c r="E993" i="12"/>
  <c r="D993" i="12" s="1"/>
  <c r="L993" i="12" s="1"/>
  <c r="E991" i="12"/>
  <c r="D991" i="12" s="1"/>
  <c r="L991" i="12" s="1"/>
  <c r="E989" i="12"/>
  <c r="D989" i="12" s="1"/>
  <c r="L989" i="12" s="1"/>
  <c r="E987" i="12"/>
  <c r="D987" i="12" s="1"/>
  <c r="L987" i="12" s="1"/>
  <c r="E985" i="12"/>
  <c r="D985" i="12" s="1"/>
  <c r="L985" i="12" s="1"/>
  <c r="E983" i="12"/>
  <c r="D983" i="12" s="1"/>
  <c r="L983" i="12" s="1"/>
  <c r="E978" i="12"/>
  <c r="D978" i="12" s="1"/>
  <c r="L978" i="12" s="1"/>
  <c r="E970" i="12"/>
  <c r="D970" i="12" s="1"/>
  <c r="L970" i="12" s="1"/>
  <c r="E962" i="12"/>
  <c r="D962" i="12" s="1"/>
  <c r="L962" i="12" s="1"/>
  <c r="E954" i="12"/>
  <c r="D954" i="12" s="1"/>
  <c r="L954" i="12" s="1"/>
  <c r="E946" i="12"/>
  <c r="D946" i="12" s="1"/>
  <c r="L946" i="12" s="1"/>
  <c r="E938" i="12"/>
  <c r="D938" i="12" s="1"/>
  <c r="L938" i="12" s="1"/>
  <c r="E930" i="12"/>
  <c r="D930" i="12" s="1"/>
  <c r="L930" i="12" s="1"/>
  <c r="E639" i="12"/>
  <c r="D639" i="12" s="1"/>
  <c r="L639" i="12" s="1"/>
  <c r="E607" i="12"/>
  <c r="D607" i="12" s="1"/>
  <c r="L607" i="12" s="1"/>
  <c r="E16" i="12"/>
  <c r="M16" i="13" s="1"/>
  <c r="E41" i="12"/>
  <c r="M41" i="13" s="1"/>
  <c r="E15" i="12"/>
  <c r="M15" i="13" s="1"/>
  <c r="E29" i="12"/>
  <c r="M29" i="13" s="1"/>
  <c r="E8" i="12"/>
  <c r="M8" i="13" s="1"/>
  <c r="E14" i="12"/>
  <c r="E10" i="12"/>
  <c r="M10" i="13" s="1"/>
  <c r="E980" i="12"/>
  <c r="D980" i="12" s="1"/>
  <c r="L980" i="12" s="1"/>
  <c r="E972" i="12"/>
  <c r="D972" i="12" s="1"/>
  <c r="L972" i="12" s="1"/>
  <c r="E964" i="12"/>
  <c r="D964" i="12" s="1"/>
  <c r="L964" i="12" s="1"/>
  <c r="E956" i="12"/>
  <c r="D956" i="12" s="1"/>
  <c r="L956" i="12" s="1"/>
  <c r="E948" i="12"/>
  <c r="D948" i="12" s="1"/>
  <c r="L948" i="12" s="1"/>
  <c r="E940" i="12"/>
  <c r="D940" i="12" s="1"/>
  <c r="L940" i="12" s="1"/>
  <c r="E932" i="12"/>
  <c r="D932" i="12" s="1"/>
  <c r="L932" i="12" s="1"/>
  <c r="E663" i="12"/>
  <c r="D663" i="12" s="1"/>
  <c r="L663" i="12" s="1"/>
  <c r="E631" i="12"/>
  <c r="D631" i="12" s="1"/>
  <c r="L631" i="12" s="1"/>
  <c r="E599" i="12"/>
  <c r="D599" i="12" s="1"/>
  <c r="L599" i="12" s="1"/>
  <c r="E21" i="12"/>
  <c r="M21" i="13" s="1"/>
  <c r="E2" i="12"/>
  <c r="M2" i="13" s="1"/>
  <c r="E18" i="12"/>
  <c r="M18" i="13" s="1"/>
  <c r="E35" i="12"/>
  <c r="D35" i="12" s="1"/>
  <c r="E20" i="12"/>
  <c r="M20" i="13" s="1"/>
  <c r="E17" i="12"/>
  <c r="M17" i="13" s="1"/>
  <c r="E26" i="12"/>
  <c r="M26" i="13" s="1"/>
  <c r="E1000" i="12"/>
  <c r="D1000" i="12" s="1"/>
  <c r="L1000" i="12" s="1"/>
  <c r="E998" i="12"/>
  <c r="D998" i="12" s="1"/>
  <c r="L998" i="12" s="1"/>
  <c r="E996" i="12"/>
  <c r="D996" i="12" s="1"/>
  <c r="L996" i="12" s="1"/>
  <c r="E994" i="12"/>
  <c r="D994" i="12" s="1"/>
  <c r="L994" i="12" s="1"/>
  <c r="E992" i="12"/>
  <c r="D992" i="12" s="1"/>
  <c r="L992" i="12" s="1"/>
  <c r="E990" i="12"/>
  <c r="D990" i="12" s="1"/>
  <c r="L990" i="12" s="1"/>
  <c r="E988" i="12"/>
  <c r="D988" i="12" s="1"/>
  <c r="L988" i="12" s="1"/>
  <c r="E986" i="12"/>
  <c r="D986" i="12" s="1"/>
  <c r="L986" i="12" s="1"/>
  <c r="E984" i="12"/>
  <c r="D984" i="12" s="1"/>
  <c r="L984" i="12" s="1"/>
  <c r="E982" i="12"/>
  <c r="D982" i="12" s="1"/>
  <c r="L982" i="12" s="1"/>
  <c r="E974" i="12"/>
  <c r="D974" i="12" s="1"/>
  <c r="L974" i="12" s="1"/>
  <c r="E966" i="12"/>
  <c r="D966" i="12" s="1"/>
  <c r="L966" i="12" s="1"/>
  <c r="E958" i="12"/>
  <c r="D958" i="12" s="1"/>
  <c r="L958" i="12" s="1"/>
  <c r="E950" i="12"/>
  <c r="D950" i="12" s="1"/>
  <c r="L950" i="12" s="1"/>
  <c r="E942" i="12"/>
  <c r="D942" i="12" s="1"/>
  <c r="L942" i="12" s="1"/>
  <c r="E934" i="12"/>
  <c r="D934" i="12" s="1"/>
  <c r="L934" i="12" s="1"/>
  <c r="E655" i="12"/>
  <c r="D655" i="12" s="1"/>
  <c r="L655" i="12" s="1"/>
  <c r="E623" i="12"/>
  <c r="D623" i="12" s="1"/>
  <c r="L623" i="12" s="1"/>
  <c r="E427" i="12"/>
  <c r="D427" i="12" s="1"/>
  <c r="L427" i="12" s="1"/>
  <c r="E38" i="12"/>
  <c r="M38" i="13" s="1"/>
  <c r="E5" i="12"/>
  <c r="M5" i="13" s="1"/>
  <c r="E36" i="12"/>
  <c r="M36" i="13" s="1"/>
  <c r="E42" i="12"/>
  <c r="E44" i="12"/>
  <c r="E46" i="12"/>
  <c r="M46" i="13" s="1"/>
  <c r="E48" i="12"/>
  <c r="M48" i="13" s="1"/>
  <c r="E50" i="12"/>
  <c r="E52" i="12"/>
  <c r="M52" i="13" s="1"/>
  <c r="E54" i="12"/>
  <c r="M54" i="13" s="1"/>
  <c r="E56" i="12"/>
  <c r="M56" i="13" s="1"/>
  <c r="E58" i="12"/>
  <c r="M58" i="13" s="1"/>
  <c r="E60" i="12"/>
  <c r="M60" i="13" s="1"/>
  <c r="E62" i="12"/>
  <c r="E64" i="12"/>
  <c r="E66" i="12"/>
  <c r="M66" i="13" s="1"/>
  <c r="E113" i="12"/>
  <c r="D113" i="12" s="1"/>
  <c r="L113" i="12" s="1"/>
  <c r="E115" i="12"/>
  <c r="D115" i="12" s="1"/>
  <c r="L115" i="12" s="1"/>
  <c r="E117" i="12"/>
  <c r="E119" i="12"/>
  <c r="D119" i="12" s="1"/>
  <c r="L119" i="12" s="1"/>
  <c r="E121" i="12"/>
  <c r="D121" i="12" s="1"/>
  <c r="L121" i="12" s="1"/>
  <c r="E123" i="12"/>
  <c r="D123" i="12" s="1"/>
  <c r="L123" i="12" s="1"/>
  <c r="E125" i="12"/>
  <c r="D125" i="12" s="1"/>
  <c r="L125" i="12" s="1"/>
  <c r="E127" i="12"/>
  <c r="D127" i="12" s="1"/>
  <c r="L127" i="12" s="1"/>
  <c r="E129" i="12"/>
  <c r="D129" i="12" s="1"/>
  <c r="L129" i="12" s="1"/>
  <c r="E131" i="12"/>
  <c r="D131" i="12" s="1"/>
  <c r="L131" i="12" s="1"/>
  <c r="E133" i="12"/>
  <c r="E135" i="12"/>
  <c r="D135" i="12" s="1"/>
  <c r="L135" i="12" s="1"/>
  <c r="E137" i="12"/>
  <c r="D137" i="12" s="1"/>
  <c r="L137" i="12" s="1"/>
  <c r="E139" i="12"/>
  <c r="D139" i="12" s="1"/>
  <c r="L139" i="12" s="1"/>
  <c r="E141" i="12"/>
  <c r="D141" i="12" s="1"/>
  <c r="L141" i="12" s="1"/>
  <c r="E143" i="12"/>
  <c r="D143" i="12" s="1"/>
  <c r="L143" i="12" s="1"/>
  <c r="E145" i="12"/>
  <c r="D145" i="12" s="1"/>
  <c r="L145" i="12" s="1"/>
  <c r="E147" i="12"/>
  <c r="D147" i="12" s="1"/>
  <c r="L147" i="12" s="1"/>
  <c r="E149" i="12"/>
  <c r="D149" i="12" s="1"/>
  <c r="L149" i="12" s="1"/>
  <c r="E151" i="12"/>
  <c r="D151" i="12" s="1"/>
  <c r="L151" i="12" s="1"/>
  <c r="E153" i="12"/>
  <c r="D153" i="12" s="1"/>
  <c r="L153" i="12" s="1"/>
  <c r="E155" i="12"/>
  <c r="D155" i="12" s="1"/>
  <c r="L155" i="12" s="1"/>
  <c r="E157" i="12"/>
  <c r="D157" i="12" s="1"/>
  <c r="L157" i="12" s="1"/>
  <c r="E159" i="12"/>
  <c r="D159" i="12" s="1"/>
  <c r="L159" i="12" s="1"/>
  <c r="E161" i="12"/>
  <c r="D161" i="12" s="1"/>
  <c r="L161" i="12" s="1"/>
  <c r="E163" i="12"/>
  <c r="D163" i="12" s="1"/>
  <c r="L163" i="12" s="1"/>
  <c r="E165" i="12"/>
  <c r="E167" i="12"/>
  <c r="D167" i="12" s="1"/>
  <c r="L167" i="12" s="1"/>
  <c r="E207" i="12"/>
  <c r="D207" i="12" s="1"/>
  <c r="L207" i="12" s="1"/>
  <c r="E209" i="12"/>
  <c r="D209" i="12" s="1"/>
  <c r="L209" i="12" s="1"/>
  <c r="E211" i="12"/>
  <c r="D211" i="12" s="1"/>
  <c r="L211" i="12" s="1"/>
  <c r="E213" i="12"/>
  <c r="D213" i="12" s="1"/>
  <c r="L213" i="12" s="1"/>
  <c r="E215" i="12"/>
  <c r="D215" i="12" s="1"/>
  <c r="L215" i="12" s="1"/>
  <c r="E217" i="12"/>
  <c r="D217" i="12" s="1"/>
  <c r="L217" i="12" s="1"/>
  <c r="E219" i="12"/>
  <c r="D219" i="12" s="1"/>
  <c r="L219" i="12" s="1"/>
  <c r="E221" i="12"/>
  <c r="D221" i="12" s="1"/>
  <c r="L221" i="12" s="1"/>
  <c r="E223" i="12"/>
  <c r="D223" i="12" s="1"/>
  <c r="L223" i="12" s="1"/>
  <c r="E225" i="12"/>
  <c r="D225" i="12" s="1"/>
  <c r="L225" i="12" s="1"/>
  <c r="E227" i="12"/>
  <c r="D227" i="12" s="1"/>
  <c r="L227" i="12" s="1"/>
  <c r="E229" i="12"/>
  <c r="D229" i="12" s="1"/>
  <c r="L229" i="12" s="1"/>
  <c r="E231" i="12"/>
  <c r="D231" i="12" s="1"/>
  <c r="L231" i="12" s="1"/>
  <c r="E233" i="12"/>
  <c r="D233" i="12" s="1"/>
  <c r="L233" i="12" s="1"/>
  <c r="E235" i="12"/>
  <c r="D235" i="12" s="1"/>
  <c r="L235" i="12" s="1"/>
  <c r="E237" i="12"/>
  <c r="D237" i="12" s="1"/>
  <c r="L237" i="12" s="1"/>
  <c r="E239" i="12"/>
  <c r="D239" i="12" s="1"/>
  <c r="L239" i="12" s="1"/>
  <c r="E241" i="12"/>
  <c r="D241" i="12" s="1"/>
  <c r="L241" i="12" s="1"/>
  <c r="E243" i="12"/>
  <c r="D243" i="12" s="1"/>
  <c r="L243" i="12" s="1"/>
  <c r="E245" i="12"/>
  <c r="D245" i="12" s="1"/>
  <c r="L245" i="12" s="1"/>
  <c r="E247" i="12"/>
  <c r="D247" i="12" s="1"/>
  <c r="L247" i="12" s="1"/>
  <c r="E249" i="12"/>
  <c r="D249" i="12" s="1"/>
  <c r="L249" i="12" s="1"/>
  <c r="E251" i="12"/>
  <c r="D251" i="12" s="1"/>
  <c r="L251" i="12" s="1"/>
  <c r="E253" i="12"/>
  <c r="D253" i="12" s="1"/>
  <c r="L253" i="12" s="1"/>
  <c r="E255" i="12"/>
  <c r="D255" i="12" s="1"/>
  <c r="L255" i="12" s="1"/>
  <c r="E257" i="12"/>
  <c r="D257" i="12" s="1"/>
  <c r="L257" i="12" s="1"/>
  <c r="E259" i="12"/>
  <c r="D259" i="12" s="1"/>
  <c r="L259" i="12" s="1"/>
  <c r="E261" i="12"/>
  <c r="D261" i="12" s="1"/>
  <c r="L261" i="12" s="1"/>
  <c r="E263" i="12"/>
  <c r="D263" i="12" s="1"/>
  <c r="L263" i="12" s="1"/>
  <c r="E265" i="12"/>
  <c r="D265" i="12" s="1"/>
  <c r="L265" i="12" s="1"/>
  <c r="E267" i="12"/>
  <c r="D267" i="12" s="1"/>
  <c r="L267" i="12" s="1"/>
  <c r="E269" i="12"/>
  <c r="D269" i="12" s="1"/>
  <c r="L269" i="12" s="1"/>
  <c r="E271" i="12"/>
  <c r="D271" i="12" s="1"/>
  <c r="L271" i="12" s="1"/>
  <c r="E273" i="12"/>
  <c r="D273" i="12" s="1"/>
  <c r="L273" i="12" s="1"/>
  <c r="E275" i="12"/>
  <c r="D275" i="12" s="1"/>
  <c r="L275" i="12" s="1"/>
  <c r="E277" i="12"/>
  <c r="D277" i="12" s="1"/>
  <c r="L277" i="12" s="1"/>
  <c r="E279" i="12"/>
  <c r="D279" i="12" s="1"/>
  <c r="L279" i="12" s="1"/>
  <c r="E68" i="12"/>
  <c r="N68" i="13" s="1"/>
  <c r="E70" i="12"/>
  <c r="N70" i="13" s="1"/>
  <c r="E72" i="12"/>
  <c r="M72" i="13" s="1"/>
  <c r="E74" i="12"/>
  <c r="M74" i="13" s="1"/>
  <c r="E76" i="12"/>
  <c r="M76" i="13" s="1"/>
  <c r="E78" i="12"/>
  <c r="D78" i="12" s="1"/>
  <c r="L78" i="12" s="1"/>
  <c r="E80" i="12"/>
  <c r="M80" i="13" s="1"/>
  <c r="E82" i="12"/>
  <c r="D82" i="12" s="1"/>
  <c r="L82" i="12" s="1"/>
  <c r="E84" i="12"/>
  <c r="M84" i="13" s="1"/>
  <c r="E86" i="12"/>
  <c r="M86" i="13" s="1"/>
  <c r="E88" i="12"/>
  <c r="D88" i="12" s="1"/>
  <c r="L88" i="12" s="1"/>
  <c r="E90" i="12"/>
  <c r="M90" i="13" s="1"/>
  <c r="T80" i="12"/>
  <c r="E92" i="12"/>
  <c r="D92" i="12" s="1"/>
  <c r="L92" i="12" s="1"/>
  <c r="E94" i="12"/>
  <c r="M94" i="13" s="1"/>
  <c r="E96" i="12"/>
  <c r="M96" i="13" s="1"/>
  <c r="E98" i="12"/>
  <c r="M98" i="13" s="1"/>
  <c r="E100" i="12"/>
  <c r="D100" i="12" s="1"/>
  <c r="L100" i="12" s="1"/>
  <c r="E102" i="12"/>
  <c r="D102" i="12" s="1"/>
  <c r="L102" i="12" s="1"/>
  <c r="E104" i="12"/>
  <c r="D104" i="12" s="1"/>
  <c r="L104" i="12" s="1"/>
  <c r="E106" i="12"/>
  <c r="D106" i="12" s="1"/>
  <c r="L106" i="12" s="1"/>
  <c r="E108" i="12"/>
  <c r="D108" i="12" s="1"/>
  <c r="L108" i="12" s="1"/>
  <c r="E110" i="12"/>
  <c r="D110" i="12" s="1"/>
  <c r="L110" i="12" s="1"/>
  <c r="E169" i="12"/>
  <c r="D169" i="12" s="1"/>
  <c r="L169" i="12" s="1"/>
  <c r="E171" i="12"/>
  <c r="D171" i="12" s="1"/>
  <c r="L171" i="12" s="1"/>
  <c r="E173" i="12"/>
  <c r="D173" i="12" s="1"/>
  <c r="L173" i="12" s="1"/>
  <c r="E175" i="12"/>
  <c r="D175" i="12" s="1"/>
  <c r="L175" i="12" s="1"/>
  <c r="E177" i="12"/>
  <c r="D177" i="12" s="1"/>
  <c r="L177" i="12" s="1"/>
  <c r="E179" i="12"/>
  <c r="D179" i="12" s="1"/>
  <c r="L179" i="12" s="1"/>
  <c r="E181" i="12"/>
  <c r="D181" i="12" s="1"/>
  <c r="L181" i="12" s="1"/>
  <c r="E183" i="12"/>
  <c r="D183" i="12" s="1"/>
  <c r="L183" i="12" s="1"/>
  <c r="E185" i="12"/>
  <c r="D185" i="12" s="1"/>
  <c r="L185" i="12" s="1"/>
  <c r="E187" i="12"/>
  <c r="D187" i="12" s="1"/>
  <c r="L187" i="12" s="1"/>
  <c r="E189" i="12"/>
  <c r="D189" i="12" s="1"/>
  <c r="L189" i="12" s="1"/>
  <c r="E191" i="12"/>
  <c r="D191" i="12" s="1"/>
  <c r="L191" i="12" s="1"/>
  <c r="E193" i="12"/>
  <c r="D193" i="12" s="1"/>
  <c r="L193" i="12" s="1"/>
  <c r="E195" i="12"/>
  <c r="D195" i="12" s="1"/>
  <c r="L195" i="12" s="1"/>
  <c r="E198" i="12"/>
  <c r="D198" i="12" s="1"/>
  <c r="L198" i="12" s="1"/>
  <c r="E200" i="12"/>
  <c r="D200" i="12" s="1"/>
  <c r="L200" i="12" s="1"/>
  <c r="E202" i="12"/>
  <c r="D202" i="12" s="1"/>
  <c r="L202" i="12" s="1"/>
  <c r="E204" i="12"/>
  <c r="D204" i="12" s="1"/>
  <c r="L204" i="12" s="1"/>
  <c r="E43" i="12"/>
  <c r="E45" i="12"/>
  <c r="M45" i="13" s="1"/>
  <c r="E47" i="12"/>
  <c r="E49" i="12"/>
  <c r="M49" i="13" s="1"/>
  <c r="E51" i="12"/>
  <c r="E53" i="12"/>
  <c r="M53" i="13" s="1"/>
  <c r="E55" i="12"/>
  <c r="M55" i="13" s="1"/>
  <c r="E57" i="12"/>
  <c r="M57" i="13" s="1"/>
  <c r="E59" i="12"/>
  <c r="M59" i="13" s="1"/>
  <c r="E61" i="12"/>
  <c r="E63" i="12"/>
  <c r="E65" i="12"/>
  <c r="D65" i="12" s="1"/>
  <c r="L65" i="12" s="1"/>
  <c r="E112" i="12"/>
  <c r="D112" i="12" s="1"/>
  <c r="L112" i="12" s="1"/>
  <c r="E114" i="12"/>
  <c r="D114" i="12" s="1"/>
  <c r="L114" i="12" s="1"/>
  <c r="E116" i="12"/>
  <c r="D116" i="12" s="1"/>
  <c r="L116" i="12" s="1"/>
  <c r="E118" i="12"/>
  <c r="D118" i="12" s="1"/>
  <c r="L118" i="12" s="1"/>
  <c r="E120" i="12"/>
  <c r="D120" i="12" s="1"/>
  <c r="E122" i="12"/>
  <c r="D122" i="12" s="1"/>
  <c r="L122" i="12" s="1"/>
  <c r="E124" i="12"/>
  <c r="D124" i="12" s="1"/>
  <c r="L124" i="12" s="1"/>
  <c r="E126" i="12"/>
  <c r="D126" i="12" s="1"/>
  <c r="L126" i="12" s="1"/>
  <c r="E128" i="12"/>
  <c r="D128" i="12" s="1"/>
  <c r="L128" i="12" s="1"/>
  <c r="E130" i="12"/>
  <c r="D130" i="12" s="1"/>
  <c r="L130" i="12" s="1"/>
  <c r="E132" i="12"/>
  <c r="D132" i="12" s="1"/>
  <c r="L132" i="12" s="1"/>
  <c r="E134" i="12"/>
  <c r="D134" i="12" s="1"/>
  <c r="L134" i="12" s="1"/>
  <c r="E136" i="12"/>
  <c r="D136" i="12" s="1"/>
  <c r="L136" i="12" s="1"/>
  <c r="E138" i="12"/>
  <c r="D138" i="12" s="1"/>
  <c r="L138" i="12" s="1"/>
  <c r="E140" i="12"/>
  <c r="D140" i="12" s="1"/>
  <c r="L140" i="12" s="1"/>
  <c r="E142" i="12"/>
  <c r="D142" i="12" s="1"/>
  <c r="L142" i="12" s="1"/>
  <c r="E144" i="12"/>
  <c r="D144" i="12" s="1"/>
  <c r="L144" i="12" s="1"/>
  <c r="E146" i="12"/>
  <c r="D146" i="12" s="1"/>
  <c r="L146" i="12" s="1"/>
  <c r="E148" i="12"/>
  <c r="D148" i="12" s="1"/>
  <c r="L148" i="12" s="1"/>
  <c r="E150" i="12"/>
  <c r="D150" i="12" s="1"/>
  <c r="L150" i="12" s="1"/>
  <c r="E152" i="12"/>
  <c r="E154" i="12"/>
  <c r="D154" i="12" s="1"/>
  <c r="L154" i="12" s="1"/>
  <c r="E156" i="12"/>
  <c r="D156" i="12" s="1"/>
  <c r="L156" i="12" s="1"/>
  <c r="E158" i="12"/>
  <c r="D158" i="12" s="1"/>
  <c r="L158" i="12" s="1"/>
  <c r="E160" i="12"/>
  <c r="D160" i="12" s="1"/>
  <c r="L160" i="12" s="1"/>
  <c r="E162" i="12"/>
  <c r="D162" i="12" s="1"/>
  <c r="L162" i="12" s="1"/>
  <c r="E164" i="12"/>
  <c r="D164" i="12" s="1"/>
  <c r="L164" i="12" s="1"/>
  <c r="E166" i="12"/>
  <c r="D166" i="12" s="1"/>
  <c r="L166" i="12" s="1"/>
  <c r="E197" i="12"/>
  <c r="D197" i="12" s="1"/>
  <c r="L197" i="12" s="1"/>
  <c r="E206" i="12"/>
  <c r="D206" i="12" s="1"/>
  <c r="L206" i="12" s="1"/>
  <c r="E208" i="12"/>
  <c r="D208" i="12" s="1"/>
  <c r="L208" i="12" s="1"/>
  <c r="E210" i="12"/>
  <c r="D210" i="12" s="1"/>
  <c r="L210" i="12" s="1"/>
  <c r="E212" i="12"/>
  <c r="D212" i="12" s="1"/>
  <c r="L212" i="12" s="1"/>
  <c r="E214" i="12"/>
  <c r="D214" i="12" s="1"/>
  <c r="L214" i="12" s="1"/>
  <c r="E216" i="12"/>
  <c r="D216" i="12" s="1"/>
  <c r="L216" i="12" s="1"/>
  <c r="E218" i="12"/>
  <c r="D218" i="12" s="1"/>
  <c r="L218" i="12" s="1"/>
  <c r="E220" i="12"/>
  <c r="D220" i="12" s="1"/>
  <c r="L220" i="12" s="1"/>
  <c r="E222" i="12"/>
  <c r="D222" i="12" s="1"/>
  <c r="L222" i="12" s="1"/>
  <c r="E224" i="12"/>
  <c r="D224" i="12" s="1"/>
  <c r="L224" i="12" s="1"/>
  <c r="E226" i="12"/>
  <c r="D226" i="12" s="1"/>
  <c r="L226" i="12" s="1"/>
  <c r="E228" i="12"/>
  <c r="D228" i="12" s="1"/>
  <c r="L228" i="12" s="1"/>
  <c r="E230" i="12"/>
  <c r="D230" i="12" s="1"/>
  <c r="L230" i="12" s="1"/>
  <c r="E232" i="12"/>
  <c r="D232" i="12" s="1"/>
  <c r="L232" i="12" s="1"/>
  <c r="E234" i="12"/>
  <c r="D234" i="12" s="1"/>
  <c r="L234" i="12" s="1"/>
  <c r="E236" i="12"/>
  <c r="D236" i="12" s="1"/>
  <c r="L236" i="12" s="1"/>
  <c r="E238" i="12"/>
  <c r="D238" i="12" s="1"/>
  <c r="L238" i="12" s="1"/>
  <c r="E240" i="12"/>
  <c r="D240" i="12" s="1"/>
  <c r="L240" i="12" s="1"/>
  <c r="E242" i="12"/>
  <c r="D242" i="12" s="1"/>
  <c r="L242" i="12" s="1"/>
  <c r="E244" i="12"/>
  <c r="D244" i="12" s="1"/>
  <c r="L244" i="12" s="1"/>
  <c r="E246" i="12"/>
  <c r="D246" i="12" s="1"/>
  <c r="L246" i="12" s="1"/>
  <c r="E248" i="12"/>
  <c r="D248" i="12" s="1"/>
  <c r="L248" i="12" s="1"/>
  <c r="E250" i="12"/>
  <c r="D250" i="12" s="1"/>
  <c r="L250" i="12" s="1"/>
  <c r="E252" i="12"/>
  <c r="D252" i="12" s="1"/>
  <c r="L252" i="12" s="1"/>
  <c r="E254" i="12"/>
  <c r="D254" i="12" s="1"/>
  <c r="L254" i="12" s="1"/>
  <c r="E256" i="12"/>
  <c r="D256" i="12" s="1"/>
  <c r="L256" i="12" s="1"/>
  <c r="E258" i="12"/>
  <c r="D258" i="12" s="1"/>
  <c r="L258" i="12" s="1"/>
  <c r="E260" i="12"/>
  <c r="D260" i="12" s="1"/>
  <c r="L260" i="12" s="1"/>
  <c r="E262" i="12"/>
  <c r="D262" i="12" s="1"/>
  <c r="L262" i="12" s="1"/>
  <c r="E264" i="12"/>
  <c r="D264" i="12" s="1"/>
  <c r="L264" i="12" s="1"/>
  <c r="E266" i="12"/>
  <c r="D266" i="12" s="1"/>
  <c r="L266" i="12" s="1"/>
  <c r="E268" i="12"/>
  <c r="D268" i="12" s="1"/>
  <c r="L268" i="12" s="1"/>
  <c r="E270" i="12"/>
  <c r="D270" i="12" s="1"/>
  <c r="L270" i="12" s="1"/>
  <c r="E272" i="12"/>
  <c r="D272" i="12" s="1"/>
  <c r="L272" i="12" s="1"/>
  <c r="E274" i="12"/>
  <c r="D274" i="12" s="1"/>
  <c r="L274" i="12" s="1"/>
  <c r="E276" i="12"/>
  <c r="D276" i="12" s="1"/>
  <c r="L276" i="12" s="1"/>
  <c r="E278" i="12"/>
  <c r="D278" i="12" s="1"/>
  <c r="L278" i="12" s="1"/>
  <c r="E280" i="12"/>
  <c r="D280" i="12" s="1"/>
  <c r="L280" i="12" s="1"/>
  <c r="E282" i="12"/>
  <c r="D282" i="12" s="1"/>
  <c r="L282" i="12" s="1"/>
  <c r="E73" i="12"/>
  <c r="M73" i="13" s="1"/>
  <c r="D350" i="12"/>
  <c r="L350" i="12" s="1"/>
  <c r="D367" i="12"/>
  <c r="L367" i="12" s="1"/>
  <c r="D319" i="12"/>
  <c r="L319" i="12" s="1"/>
  <c r="D295" i="12"/>
  <c r="L295" i="12" s="1"/>
  <c r="D433" i="12"/>
  <c r="L433" i="12" s="1"/>
  <c r="D307" i="12"/>
  <c r="L307" i="12" s="1"/>
  <c r="L615" i="12"/>
  <c r="T622" i="12"/>
  <c r="T860" i="12"/>
  <c r="T724" i="12"/>
  <c r="T416" i="12"/>
  <c r="T595" i="12"/>
  <c r="T438" i="12"/>
  <c r="T431" i="12"/>
  <c r="T732" i="12"/>
  <c r="T577" i="12"/>
  <c r="T589" i="12"/>
  <c r="T484" i="12"/>
  <c r="T401" i="12"/>
  <c r="T532" i="12"/>
  <c r="T526" i="12"/>
  <c r="T742" i="12"/>
  <c r="T567" i="12"/>
  <c r="T558" i="12"/>
  <c r="T327" i="12"/>
  <c r="T366" i="12"/>
  <c r="T541" i="12"/>
  <c r="T939" i="12"/>
  <c r="T806" i="12"/>
  <c r="T702" i="12"/>
  <c r="T355" i="12"/>
  <c r="T337" i="12"/>
  <c r="T487" i="12"/>
  <c r="T462" i="12"/>
  <c r="T787" i="12"/>
  <c r="T614" i="12"/>
  <c r="T926" i="12"/>
  <c r="T822" i="12"/>
  <c r="T774" i="12"/>
  <c r="T495" i="12"/>
  <c r="T480" i="12"/>
  <c r="T469" i="12"/>
  <c r="T457" i="12"/>
  <c r="T427" i="12"/>
  <c r="T409" i="12"/>
  <c r="T373" i="12"/>
  <c r="T348" i="12"/>
  <c r="T340" i="12"/>
  <c r="T923" i="12"/>
  <c r="T838" i="12"/>
  <c r="T790" i="12"/>
  <c r="T531" i="12"/>
  <c r="T397" i="12"/>
  <c r="T352" i="12"/>
  <c r="T325" i="12"/>
  <c r="T295" i="12"/>
  <c r="T538" i="12"/>
  <c r="T758" i="12"/>
  <c r="T563" i="12"/>
  <c r="T443" i="12"/>
  <c r="T280" i="12"/>
  <c r="T363" i="12"/>
  <c r="T330" i="12"/>
  <c r="T309" i="12"/>
  <c r="T283" i="12"/>
  <c r="D318" i="12"/>
  <c r="L318" i="12" s="1"/>
  <c r="T420" i="12"/>
  <c r="T300" i="12"/>
  <c r="T394" i="12"/>
  <c r="D458" i="12"/>
  <c r="L458" i="12" s="1"/>
  <c r="T521" i="12"/>
  <c r="T543" i="12"/>
  <c r="T508" i="12"/>
  <c r="D375" i="12"/>
  <c r="L375" i="12" s="1"/>
  <c r="T286" i="12"/>
  <c r="T949" i="12"/>
  <c r="T868" i="12"/>
  <c r="T764" i="12"/>
  <c r="T748" i="12"/>
  <c r="T739" i="12"/>
  <c r="T419" i="12"/>
  <c r="T583" i="12"/>
  <c r="T565" i="12"/>
  <c r="T554" i="12"/>
  <c r="T525" i="12"/>
  <c r="T473" i="12"/>
  <c r="T406" i="12"/>
  <c r="T350" i="12"/>
  <c r="T279" i="12"/>
  <c r="T284" i="12"/>
  <c r="T982" i="12"/>
  <c r="T998" i="12"/>
  <c r="T995" i="12"/>
  <c r="T994" i="12"/>
  <c r="T997" i="12"/>
  <c r="T996" i="12"/>
  <c r="T931" i="12"/>
  <c r="T932" i="12"/>
  <c r="T961" i="12"/>
  <c r="T958" i="12"/>
  <c r="T962" i="12"/>
  <c r="T960" i="12"/>
  <c r="T959" i="12"/>
  <c r="T993" i="12"/>
  <c r="T992" i="12"/>
  <c r="T977" i="12"/>
  <c r="T978" i="12"/>
  <c r="T974" i="12"/>
  <c r="T979" i="12"/>
  <c r="T981" i="12"/>
  <c r="T976" i="12"/>
  <c r="T975" i="12"/>
  <c r="T953" i="12"/>
  <c r="T956" i="12"/>
  <c r="T954" i="12"/>
  <c r="T951" i="12"/>
  <c r="T955" i="12"/>
  <c r="T952" i="12"/>
  <c r="T957" i="12"/>
  <c r="T933" i="12"/>
  <c r="T903" i="12"/>
  <c r="T909" i="12"/>
  <c r="T905" i="12"/>
  <c r="T907" i="12"/>
  <c r="T908" i="12"/>
  <c r="T904" i="12"/>
  <c r="T906" i="12"/>
  <c r="T881" i="12"/>
  <c r="T882" i="12"/>
  <c r="T883" i="12"/>
  <c r="T884" i="12"/>
  <c r="T880" i="12"/>
  <c r="T879" i="12"/>
  <c r="T885" i="12"/>
  <c r="T861" i="12"/>
  <c r="T859" i="12"/>
  <c r="T857" i="12"/>
  <c r="T856" i="12"/>
  <c r="T855" i="12"/>
  <c r="T858" i="12"/>
  <c r="T835" i="12"/>
  <c r="T836" i="12"/>
  <c r="T831" i="12"/>
  <c r="T833" i="12"/>
  <c r="T837" i="12"/>
  <c r="T832" i="12"/>
  <c r="T834" i="12"/>
  <c r="T811" i="12"/>
  <c r="T808" i="12"/>
  <c r="T810" i="12"/>
  <c r="T809" i="12"/>
  <c r="T796" i="12"/>
  <c r="T791" i="12"/>
  <c r="T794" i="12"/>
  <c r="T795" i="12"/>
  <c r="T792" i="12"/>
  <c r="T793" i="12"/>
  <c r="T768" i="12"/>
  <c r="T769" i="12"/>
  <c r="T772" i="12"/>
  <c r="T773" i="12"/>
  <c r="T767" i="12"/>
  <c r="T770" i="12"/>
  <c r="T752" i="12"/>
  <c r="T753" i="12"/>
  <c r="T756" i="12"/>
  <c r="T757" i="12"/>
  <c r="T751" i="12"/>
  <c r="T754" i="12"/>
  <c r="T727" i="12"/>
  <c r="T730" i="12"/>
  <c r="T731" i="12"/>
  <c r="T728" i="12"/>
  <c r="T729" i="12"/>
  <c r="T697" i="12"/>
  <c r="T701" i="12"/>
  <c r="T695" i="12"/>
  <c r="T699" i="12"/>
  <c r="T696" i="12"/>
  <c r="T700" i="12"/>
  <c r="T698" i="12"/>
  <c r="T677" i="12"/>
  <c r="T675" i="12"/>
  <c r="T673" i="12"/>
  <c r="T671" i="12"/>
  <c r="T676" i="12"/>
  <c r="T674" i="12"/>
  <c r="T672" i="12"/>
  <c r="T615" i="12"/>
  <c r="T612" i="12"/>
  <c r="T617" i="12"/>
  <c r="T613" i="12"/>
  <c r="T611" i="12"/>
  <c r="T619" i="12"/>
  <c r="T910" i="12"/>
  <c r="T894" i="12"/>
  <c r="T870" i="12"/>
  <c r="T846" i="12"/>
  <c r="T798" i="12"/>
  <c r="T782" i="12"/>
  <c r="T766" i="12"/>
  <c r="T718" i="12"/>
  <c r="D694" i="12"/>
  <c r="L694" i="12" s="1"/>
  <c r="T694" i="12"/>
  <c r="T670" i="12"/>
  <c r="T620" i="12"/>
  <c r="T621" i="12"/>
  <c r="T650" i="12"/>
  <c r="T624" i="12"/>
  <c r="T626" i="12"/>
  <c r="T625" i="12"/>
  <c r="T602" i="12"/>
  <c r="T600" i="12"/>
  <c r="T598" i="12"/>
  <c r="T596" i="12"/>
  <c r="T601" i="12"/>
  <c r="T599" i="12"/>
  <c r="T597" i="12"/>
  <c r="T578" i="12"/>
  <c r="T576" i="12"/>
  <c r="T574" i="12"/>
  <c r="T572" i="12"/>
  <c r="T560" i="12"/>
  <c r="T562" i="12"/>
  <c r="T557" i="12"/>
  <c r="T556" i="12"/>
  <c r="T533" i="12"/>
  <c r="T537" i="12"/>
  <c r="T514" i="12"/>
  <c r="T513" i="12"/>
  <c r="T509" i="12"/>
  <c r="T498" i="12"/>
  <c r="T496" i="12"/>
  <c r="T492" i="12"/>
  <c r="T481" i="12"/>
  <c r="T482" i="12"/>
  <c r="T477" i="12"/>
  <c r="T454" i="12"/>
  <c r="T453" i="12"/>
  <c r="T456" i="12"/>
  <c r="T441" i="12"/>
  <c r="T439" i="12"/>
  <c r="T436" i="12"/>
  <c r="T440" i="12"/>
  <c r="D555" i="12"/>
  <c r="L555" i="12" s="1"/>
  <c r="T555" i="12"/>
  <c r="D531" i="12"/>
  <c r="L531" i="12" s="1"/>
  <c r="T515" i="12"/>
  <c r="D515" i="12"/>
  <c r="L515" i="12" s="1"/>
  <c r="D499" i="12"/>
  <c r="L499" i="12" s="1"/>
  <c r="D483" i="12"/>
  <c r="L483" i="12" s="1"/>
  <c r="T467" i="12"/>
  <c r="T451" i="12"/>
  <c r="T424" i="12"/>
  <c r="T428" i="12"/>
  <c r="D414" i="12"/>
  <c r="L414" i="12" s="1"/>
  <c r="D383" i="12"/>
  <c r="L383" i="12" s="1"/>
  <c r="T358" i="12"/>
  <c r="D310" i="12"/>
  <c r="L310" i="12" s="1"/>
  <c r="D311" i="12"/>
  <c r="L311" i="12" s="1"/>
  <c r="T408" i="12"/>
  <c r="T407" i="12"/>
  <c r="T413" i="12"/>
  <c r="T403" i="12"/>
  <c r="T400" i="12"/>
  <c r="T404" i="12"/>
  <c r="T402" i="12"/>
  <c r="T392" i="12"/>
  <c r="T396" i="12"/>
  <c r="T386" i="12"/>
  <c r="T385" i="12"/>
  <c r="T389" i="12"/>
  <c r="T387" i="12"/>
  <c r="T377" i="12"/>
  <c r="T375" i="12"/>
  <c r="T376" i="12"/>
  <c r="T381" i="12"/>
  <c r="T370" i="12"/>
  <c r="T368" i="12"/>
  <c r="T372" i="12"/>
  <c r="T360" i="12"/>
  <c r="T361" i="12"/>
  <c r="T364" i="12"/>
  <c r="T353" i="12"/>
  <c r="T357" i="12"/>
  <c r="T354" i="12"/>
  <c r="T343" i="12"/>
  <c r="T349" i="12"/>
  <c r="T339" i="12"/>
  <c r="T336" i="12"/>
  <c r="T338" i="12"/>
  <c r="T328" i="12"/>
  <c r="T332" i="12"/>
  <c r="T323" i="12"/>
  <c r="T322" i="12"/>
  <c r="T321" i="12"/>
  <c r="T317" i="12"/>
  <c r="T315" i="12"/>
  <c r="T311" i="12"/>
  <c r="T308" i="12"/>
  <c r="T307" i="12"/>
  <c r="T305" i="12"/>
  <c r="T299" i="12"/>
  <c r="T301" i="12"/>
  <c r="T296" i="12"/>
  <c r="T293" i="12"/>
  <c r="T289" i="12"/>
  <c r="T287" i="12"/>
  <c r="T288" i="12"/>
  <c r="T282" i="12"/>
  <c r="T294" i="12"/>
  <c r="T298" i="12"/>
  <c r="T319" i="12"/>
  <c r="T334" i="12"/>
  <c r="T351" i="12"/>
  <c r="D366" i="12"/>
  <c r="L366" i="12" s="1"/>
  <c r="T382" i="12"/>
  <c r="T398" i="12"/>
  <c r="T405" i="12"/>
  <c r="T447" i="12"/>
  <c r="T478" i="12"/>
  <c r="T511" i="12"/>
  <c r="T534" i="12"/>
  <c r="T551" i="12"/>
  <c r="T292" i="12"/>
  <c r="T316" i="12"/>
  <c r="T346" i="12"/>
  <c r="T379" i="12"/>
  <c r="T410" i="12"/>
  <c r="T448" i="12"/>
  <c r="T497" i="12"/>
  <c r="T522" i="12"/>
  <c r="T365" i="12"/>
  <c r="T423" i="12"/>
  <c r="T455" i="12"/>
  <c r="T476" i="12"/>
  <c r="T493" i="12"/>
  <c r="T536" i="12"/>
  <c r="T571" i="12"/>
  <c r="T575" i="12"/>
  <c r="T585" i="12"/>
  <c r="T329" i="12"/>
  <c r="T483" i="12"/>
  <c r="T371" i="12"/>
  <c r="T991" i="12"/>
  <c r="T616" i="12"/>
  <c r="T950" i="12"/>
  <c r="T990" i="12"/>
  <c r="T988" i="12"/>
  <c r="T986" i="12"/>
  <c r="T989" i="12"/>
  <c r="T987" i="12"/>
  <c r="T963" i="12"/>
  <c r="T929" i="12"/>
  <c r="T928" i="12"/>
  <c r="T927" i="12"/>
  <c r="T930" i="12"/>
  <c r="T965" i="12"/>
  <c r="T941" i="12"/>
  <c r="T938" i="12"/>
  <c r="T940" i="12"/>
  <c r="T937" i="12"/>
  <c r="T934" i="12"/>
  <c r="T935" i="12"/>
  <c r="T936" i="12"/>
  <c r="T912" i="12"/>
  <c r="T913" i="12"/>
  <c r="T915" i="12"/>
  <c r="T917" i="12"/>
  <c r="T914" i="12"/>
  <c r="T916" i="12"/>
  <c r="T911" i="12"/>
  <c r="T887" i="12"/>
  <c r="T891" i="12"/>
  <c r="T893" i="12"/>
  <c r="T889" i="12"/>
  <c r="T888" i="12"/>
  <c r="T892" i="12"/>
  <c r="T890" i="12"/>
  <c r="T866" i="12"/>
  <c r="T867" i="12"/>
  <c r="T865" i="12"/>
  <c r="T864" i="12"/>
  <c r="T863" i="12"/>
  <c r="T869" i="12"/>
  <c r="T845" i="12"/>
  <c r="T840" i="12"/>
  <c r="T844" i="12"/>
  <c r="T842" i="12"/>
  <c r="T839" i="12"/>
  <c r="T843" i="12"/>
  <c r="T841" i="12"/>
  <c r="T823" i="12"/>
  <c r="T828" i="12"/>
  <c r="T826" i="12"/>
  <c r="T827" i="12"/>
  <c r="T825" i="12"/>
  <c r="T804" i="12"/>
  <c r="T803" i="12"/>
  <c r="T799" i="12"/>
  <c r="T800" i="12"/>
  <c r="D805" i="12"/>
  <c r="L805" i="12" s="1"/>
  <c r="T801" i="12"/>
  <c r="T805" i="12"/>
  <c r="T802" i="12"/>
  <c r="T775" i="12"/>
  <c r="T778" i="12"/>
  <c r="T779" i="12"/>
  <c r="T776" i="12"/>
  <c r="D781" i="12"/>
  <c r="L781" i="12" s="1"/>
  <c r="T777" i="12"/>
  <c r="T743" i="12"/>
  <c r="T746" i="12"/>
  <c r="T747" i="12"/>
  <c r="T744" i="12"/>
  <c r="T745" i="12"/>
  <c r="T723" i="12"/>
  <c r="T721" i="12"/>
  <c r="T725" i="12"/>
  <c r="T719" i="12"/>
  <c r="T722" i="12"/>
  <c r="T720" i="12"/>
  <c r="T708" i="12"/>
  <c r="T705" i="12"/>
  <c r="T709" i="12"/>
  <c r="T703" i="12"/>
  <c r="T706" i="12"/>
  <c r="T704" i="12"/>
  <c r="T685" i="12"/>
  <c r="T683" i="12"/>
  <c r="T681" i="12"/>
  <c r="T679" i="12"/>
  <c r="T684" i="12"/>
  <c r="T682" i="12"/>
  <c r="T680" i="12"/>
  <c r="T649" i="12"/>
  <c r="T647" i="12"/>
  <c r="T645" i="12"/>
  <c r="T643" i="12"/>
  <c r="T648" i="12"/>
  <c r="T646" i="12"/>
  <c r="T644" i="12"/>
  <c r="T902" i="12"/>
  <c r="T878" i="12"/>
  <c r="D878" i="12"/>
  <c r="L878" i="12" s="1"/>
  <c r="T862" i="12"/>
  <c r="T814" i="12"/>
  <c r="T734" i="12"/>
  <c r="T686" i="12"/>
  <c r="T653" i="12"/>
  <c r="T652" i="12"/>
  <c r="T657" i="12"/>
  <c r="T655" i="12"/>
  <c r="T658" i="12"/>
  <c r="T656" i="12"/>
  <c r="T654" i="12"/>
  <c r="T633" i="12"/>
  <c r="T631" i="12"/>
  <c r="T629" i="12"/>
  <c r="T627" i="12"/>
  <c r="T634" i="12"/>
  <c r="T632" i="12"/>
  <c r="T630" i="12"/>
  <c r="T628" i="12"/>
  <c r="T610" i="12"/>
  <c r="T608" i="12"/>
  <c r="T606" i="12"/>
  <c r="T604" i="12"/>
  <c r="T609" i="12"/>
  <c r="T607" i="12"/>
  <c r="T605" i="12"/>
  <c r="T603" i="12"/>
  <c r="T594" i="12"/>
  <c r="T592" i="12"/>
  <c r="T590" i="12"/>
  <c r="T588" i="12"/>
  <c r="T570" i="12"/>
  <c r="T568" i="12"/>
  <c r="T566" i="12"/>
  <c r="T564" i="12"/>
  <c r="T540" i="12"/>
  <c r="T546" i="12"/>
  <c r="T544" i="12"/>
  <c r="T524" i="12"/>
  <c r="T530" i="12"/>
  <c r="T528" i="12"/>
  <c r="T505" i="12"/>
  <c r="T503" i="12"/>
  <c r="T500" i="12"/>
  <c r="T504" i="12"/>
  <c r="T506" i="12"/>
  <c r="T489" i="12"/>
  <c r="T488" i="12"/>
  <c r="T486" i="12"/>
  <c r="T485" i="12"/>
  <c r="T464" i="12"/>
  <c r="T466" i="12"/>
  <c r="T460" i="12"/>
  <c r="T450" i="12"/>
  <c r="T449" i="12"/>
  <c r="T445" i="12"/>
  <c r="T432" i="12"/>
  <c r="T434" i="12"/>
  <c r="D563" i="12"/>
  <c r="L563" i="12" s="1"/>
  <c r="D547" i="12"/>
  <c r="L547" i="12" s="1"/>
  <c r="T523" i="12"/>
  <c r="D523" i="12"/>
  <c r="L523" i="12" s="1"/>
  <c r="D507" i="12"/>
  <c r="L507" i="12" s="1"/>
  <c r="D491" i="12"/>
  <c r="L491" i="12" s="1"/>
  <c r="T491" i="12"/>
  <c r="D475" i="12"/>
  <c r="L475" i="12" s="1"/>
  <c r="D459" i="12"/>
  <c r="L459" i="12" s="1"/>
  <c r="T459" i="12"/>
  <c r="T422" i="12"/>
  <c r="T421" i="12"/>
  <c r="T390" i="12"/>
  <c r="D391" i="12"/>
  <c r="L391" i="12" s="1"/>
  <c r="D327" i="12"/>
  <c r="L327" i="12" s="1"/>
  <c r="T326" i="12"/>
  <c r="T285" i="12"/>
  <c r="T302" i="12"/>
  <c r="T291" i="12"/>
  <c r="T303" i="12"/>
  <c r="T314" i="12"/>
  <c r="T324" i="12"/>
  <c r="D334" i="12"/>
  <c r="L334" i="12" s="1"/>
  <c r="T341" i="12"/>
  <c r="T356" i="12"/>
  <c r="T367" i="12"/>
  <c r="T383" i="12"/>
  <c r="T414" i="12"/>
  <c r="T430" i="12"/>
  <c r="T437" i="12"/>
  <c r="T452" i="12"/>
  <c r="T463" i="12"/>
  <c r="T494" i="12"/>
  <c r="T501" i="12"/>
  <c r="T516" i="12"/>
  <c r="T527" i="12"/>
  <c r="T542" i="12"/>
  <c r="T547" i="12"/>
  <c r="T559" i="12"/>
  <c r="T297" i="12"/>
  <c r="T312" i="12"/>
  <c r="T320" i="12"/>
  <c r="T331" i="12"/>
  <c r="T362" i="12"/>
  <c r="T369" i="12"/>
  <c r="T384" i="12"/>
  <c r="T395" i="12"/>
  <c r="T426" i="12"/>
  <c r="T433" i="12"/>
  <c r="T465" i="12"/>
  <c r="T490" i="12"/>
  <c r="T507" i="12"/>
  <c r="T306" i="12"/>
  <c r="T333" i="12"/>
  <c r="D358" i="12"/>
  <c r="L358" i="12" s="1"/>
  <c r="T374" i="12"/>
  <c r="T391" i="12"/>
  <c r="T412" i="12"/>
  <c r="T444" i="12"/>
  <c r="T461" i="12"/>
  <c r="T502" i="12"/>
  <c r="T545" i="12"/>
  <c r="T561" i="12"/>
  <c r="T573" i="12"/>
  <c r="T579" i="12"/>
  <c r="T593" i="12"/>
  <c r="T733" i="12"/>
  <c r="T749" i="12"/>
  <c r="T765" i="12"/>
  <c r="T781" i="12"/>
  <c r="T797" i="12"/>
  <c r="T813" i="12"/>
  <c r="T829" i="12"/>
  <c r="T345" i="12"/>
  <c r="T435" i="12"/>
  <c r="T499" i="12"/>
  <c r="T755" i="12"/>
  <c r="T807" i="12"/>
  <c r="T964" i="12"/>
  <c r="T812" i="12"/>
  <c r="T344" i="12"/>
  <c r="D351" i="12"/>
  <c r="L351" i="12" s="1"/>
  <c r="T623" i="12"/>
  <c r="T985" i="12"/>
  <c r="T983" i="12"/>
  <c r="T984" i="12"/>
  <c r="T1001" i="12"/>
  <c r="T999" i="12"/>
  <c r="T970" i="12"/>
  <c r="T972" i="12"/>
  <c r="T969" i="12"/>
  <c r="T967" i="12"/>
  <c r="T971" i="12"/>
  <c r="T966" i="12"/>
  <c r="T968" i="12"/>
  <c r="T946" i="12"/>
  <c r="T942" i="12"/>
  <c r="T947" i="12"/>
  <c r="T945" i="12"/>
  <c r="T944" i="12"/>
  <c r="T943" i="12"/>
  <c r="T948" i="12"/>
  <c r="T925" i="12"/>
  <c r="T924" i="12"/>
  <c r="T919" i="12"/>
  <c r="T921" i="12"/>
  <c r="T922" i="12"/>
  <c r="T920" i="12"/>
  <c r="T900" i="12"/>
  <c r="T898" i="12"/>
  <c r="T899" i="12"/>
  <c r="T896" i="12"/>
  <c r="T895" i="12"/>
  <c r="T897" i="12"/>
  <c r="T901" i="12"/>
  <c r="T871" i="12"/>
  <c r="T877" i="12"/>
  <c r="T875" i="12"/>
  <c r="T873" i="12"/>
  <c r="T872" i="12"/>
  <c r="T876" i="12"/>
  <c r="T874" i="12"/>
  <c r="T850" i="12"/>
  <c r="T852" i="12"/>
  <c r="T851" i="12"/>
  <c r="T848" i="12"/>
  <c r="T847" i="12"/>
  <c r="T849" i="12"/>
  <c r="T853" i="12"/>
  <c r="T820" i="12"/>
  <c r="T819" i="12"/>
  <c r="T816" i="12"/>
  <c r="T817" i="12"/>
  <c r="T821" i="12"/>
  <c r="T815" i="12"/>
  <c r="T818" i="12"/>
  <c r="T784" i="12"/>
  <c r="T785" i="12"/>
  <c r="T788" i="12"/>
  <c r="T789" i="12"/>
  <c r="T783" i="12"/>
  <c r="T786" i="12"/>
  <c r="T759" i="12"/>
  <c r="T762" i="12"/>
  <c r="T763" i="12"/>
  <c r="T760" i="12"/>
  <c r="T761" i="12"/>
  <c r="T736" i="12"/>
  <c r="D741" i="12"/>
  <c r="L741" i="12" s="1"/>
  <c r="T737" i="12"/>
  <c r="T740" i="12"/>
  <c r="T741" i="12"/>
  <c r="T735" i="12"/>
  <c r="T738" i="12"/>
  <c r="T717" i="12"/>
  <c r="T711" i="12"/>
  <c r="T715" i="12"/>
  <c r="T713" i="12"/>
  <c r="T712" i="12"/>
  <c r="T716" i="12"/>
  <c r="T714" i="12"/>
  <c r="T693" i="12"/>
  <c r="T691" i="12"/>
  <c r="T689" i="12"/>
  <c r="T687" i="12"/>
  <c r="T692" i="12"/>
  <c r="T690" i="12"/>
  <c r="T688" i="12"/>
  <c r="T669" i="12"/>
  <c r="T667" i="12"/>
  <c r="T665" i="12"/>
  <c r="T663" i="12"/>
  <c r="T661" i="12"/>
  <c r="T659" i="12"/>
  <c r="T668" i="12"/>
  <c r="T666" i="12"/>
  <c r="T664" i="12"/>
  <c r="T662" i="12"/>
  <c r="T660" i="12"/>
  <c r="T417" i="12"/>
  <c r="T418" i="12"/>
  <c r="T651" i="12"/>
  <c r="T918" i="12"/>
  <c r="T886" i="12"/>
  <c r="T854" i="12"/>
  <c r="D830" i="12"/>
  <c r="L830" i="12" s="1"/>
  <c r="T830" i="12"/>
  <c r="T750" i="12"/>
  <c r="T726" i="12"/>
  <c r="T710" i="12"/>
  <c r="T678" i="12"/>
  <c r="T641" i="12"/>
  <c r="T639" i="12"/>
  <c r="T637" i="12"/>
  <c r="T635" i="12"/>
  <c r="T642" i="12"/>
  <c r="T640" i="12"/>
  <c r="T638" i="12"/>
  <c r="T636" i="12"/>
  <c r="T618" i="12"/>
  <c r="T586" i="12"/>
  <c r="T584" i="12"/>
  <c r="T582" i="12"/>
  <c r="T580" i="12"/>
  <c r="T552" i="12"/>
  <c r="T549" i="12"/>
  <c r="T553" i="12"/>
  <c r="T518" i="12"/>
  <c r="T517" i="12"/>
  <c r="T520" i="12"/>
  <c r="T472" i="12"/>
  <c r="T471" i="12"/>
  <c r="T468" i="12"/>
  <c r="T474" i="12"/>
  <c r="D539" i="12"/>
  <c r="L539" i="12" s="1"/>
  <c r="T539" i="12"/>
  <c r="T281" i="12"/>
  <c r="T310" i="12"/>
  <c r="T318" i="12"/>
  <c r="T335" i="12"/>
  <c r="T388" i="12"/>
  <c r="T399" i="12"/>
  <c r="T415" i="12"/>
  <c r="T446" i="12"/>
  <c r="T479" i="12"/>
  <c r="T510" i="12"/>
  <c r="T535" i="12"/>
  <c r="T550" i="12"/>
  <c r="T313" i="12"/>
  <c r="T347" i="12"/>
  <c r="T378" i="12"/>
  <c r="T411" i="12"/>
  <c r="T442" i="12"/>
  <c r="T458" i="12"/>
  <c r="T475" i="12"/>
  <c r="T512" i="12"/>
  <c r="T290" i="12"/>
  <c r="T342" i="12"/>
  <c r="T359" i="12"/>
  <c r="T380" i="12"/>
  <c r="T429" i="12"/>
  <c r="T470" i="12"/>
  <c r="T519" i="12"/>
  <c r="T529" i="12"/>
  <c r="T548" i="12"/>
  <c r="T569" i="12"/>
  <c r="T581" i="12"/>
  <c r="T587" i="12"/>
  <c r="T591" i="12"/>
  <c r="T393" i="12"/>
  <c r="T304" i="12"/>
  <c r="T771" i="12"/>
  <c r="T780" i="12"/>
  <c r="T707" i="12"/>
  <c r="T425" i="12"/>
  <c r="T824" i="12"/>
  <c r="T980" i="12"/>
  <c r="T1000" i="12"/>
  <c r="T973" i="12"/>
  <c r="D343" i="12"/>
  <c r="L343" i="12" s="1"/>
  <c r="K704" i="12"/>
  <c r="T231" i="12"/>
  <c r="T185" i="12"/>
  <c r="T241" i="12"/>
  <c r="T278" i="12"/>
  <c r="T240" i="12"/>
  <c r="T274" i="12"/>
  <c r="T212" i="12"/>
  <c r="T229" i="12"/>
  <c r="T181" i="12"/>
  <c r="T266" i="12"/>
  <c r="T258" i="12"/>
  <c r="T224" i="12"/>
  <c r="T264" i="12"/>
  <c r="T250" i="12"/>
  <c r="T277" i="12"/>
  <c r="T227" i="12"/>
  <c r="T199" i="12"/>
  <c r="T251" i="12"/>
  <c r="T263" i="12"/>
  <c r="K473" i="12"/>
  <c r="K695" i="12"/>
  <c r="T237" i="12"/>
  <c r="K858" i="12"/>
  <c r="K652" i="12"/>
  <c r="T175" i="12"/>
  <c r="T239" i="12"/>
  <c r="T198" i="12"/>
  <c r="T172" i="12"/>
  <c r="T246" i="12"/>
  <c r="T276" i="12"/>
  <c r="K961" i="12"/>
  <c r="K975" i="12"/>
  <c r="K709" i="12"/>
  <c r="K920" i="12"/>
  <c r="K760" i="12"/>
  <c r="K827" i="12"/>
  <c r="K537" i="12"/>
  <c r="K914" i="12"/>
  <c r="K931" i="12"/>
  <c r="K725" i="12"/>
  <c r="K708" i="12"/>
  <c r="K771" i="12"/>
  <c r="K456" i="12"/>
  <c r="K377" i="12"/>
  <c r="K865" i="12"/>
  <c r="K362" i="12"/>
  <c r="T252" i="12"/>
  <c r="T242" i="12"/>
  <c r="T73" i="12"/>
  <c r="T270" i="12"/>
  <c r="T247" i="12"/>
  <c r="T233" i="12"/>
  <c r="T223" i="12"/>
  <c r="T216" i="12"/>
  <c r="T200" i="12"/>
  <c r="K228" i="12"/>
  <c r="T235" i="12"/>
  <c r="T214" i="12"/>
  <c r="T272" i="12"/>
  <c r="T208" i="12"/>
  <c r="T253" i="12"/>
  <c r="T269" i="12"/>
  <c r="T201" i="12"/>
  <c r="T215" i="12"/>
  <c r="T232" i="12"/>
  <c r="T254" i="12"/>
  <c r="T238" i="12"/>
  <c r="T267" i="12"/>
  <c r="T255" i="12"/>
  <c r="K959" i="12"/>
  <c r="K878" i="12"/>
  <c r="K906" i="12"/>
  <c r="K840" i="12"/>
  <c r="K265" i="12"/>
  <c r="K918" i="12"/>
  <c r="K993" i="12"/>
  <c r="K952" i="12"/>
  <c r="K902" i="12"/>
  <c r="K320" i="12"/>
  <c r="K844" i="12"/>
  <c r="K792" i="12"/>
  <c r="K749" i="12"/>
  <c r="K623" i="12"/>
  <c r="K224" i="12"/>
  <c r="K352" i="12"/>
  <c r="K815" i="12"/>
  <c r="K755" i="12"/>
  <c r="K684" i="12"/>
  <c r="K643" i="12"/>
  <c r="K451" i="12"/>
  <c r="K237" i="12"/>
  <c r="K300" i="12"/>
  <c r="K373" i="12"/>
  <c r="K437" i="12"/>
  <c r="K501" i="12"/>
  <c r="K543" i="12"/>
  <c r="K569" i="12"/>
  <c r="K585" i="12"/>
  <c r="K601" i="12"/>
  <c r="K310" i="12"/>
  <c r="K375" i="12"/>
  <c r="K424" i="12"/>
  <c r="K449" i="12"/>
  <c r="K465" i="12"/>
  <c r="K481" i="12"/>
  <c r="K497" i="12"/>
  <c r="K513" i="12"/>
  <c r="K220" i="12"/>
  <c r="K268" i="12"/>
  <c r="K298" i="12"/>
  <c r="K314" i="12"/>
  <c r="K324" i="12"/>
  <c r="K340" i="12"/>
  <c r="K356" i="12"/>
  <c r="K372" i="12"/>
  <c r="K388" i="12"/>
  <c r="K404" i="12"/>
  <c r="K420" i="12"/>
  <c r="K436" i="12"/>
  <c r="K452" i="12"/>
  <c r="K468" i="12"/>
  <c r="K484" i="12"/>
  <c r="K500" i="12"/>
  <c r="K516" i="12"/>
  <c r="K530" i="12"/>
  <c r="K538" i="12"/>
  <c r="K546" i="12"/>
  <c r="K554" i="12"/>
  <c r="K329" i="12"/>
  <c r="K393" i="12"/>
  <c r="K457" i="12"/>
  <c r="K521" i="12"/>
  <c r="K616" i="12"/>
  <c r="K624" i="12"/>
  <c r="K629" i="12"/>
  <c r="K633" i="12"/>
  <c r="K637" i="12"/>
  <c r="K641" i="12"/>
  <c r="K645" i="12"/>
  <c r="K649" i="12"/>
  <c r="K653" i="12"/>
  <c r="K657" i="12"/>
  <c r="K661" i="12"/>
  <c r="K665" i="12"/>
  <c r="K669" i="12"/>
  <c r="K673" i="12"/>
  <c r="K677" i="12"/>
  <c r="K681" i="12"/>
  <c r="K685" i="12"/>
  <c r="K689" i="12"/>
  <c r="K693" i="12"/>
  <c r="K705" i="12"/>
  <c r="K205" i="12"/>
  <c r="K266" i="12"/>
  <c r="K325" i="12"/>
  <c r="K389" i="12"/>
  <c r="K453" i="12"/>
  <c r="K517" i="12"/>
  <c r="K551" i="12"/>
  <c r="K573" i="12"/>
  <c r="K589" i="12"/>
  <c r="K605" i="12"/>
  <c r="K327" i="12"/>
  <c r="K391" i="12"/>
  <c r="K434" i="12"/>
  <c r="K450" i="12"/>
  <c r="K466" i="12"/>
  <c r="K482" i="12"/>
  <c r="K498" i="12"/>
  <c r="K514" i="12"/>
  <c r="K225" i="12"/>
  <c r="K284" i="12"/>
  <c r="K307" i="12"/>
  <c r="K317" i="12"/>
  <c r="K333" i="12"/>
  <c r="K349" i="12"/>
  <c r="K365" i="12"/>
  <c r="K381" i="12"/>
  <c r="K397" i="12"/>
  <c r="K413" i="12"/>
  <c r="K429" i="12"/>
  <c r="K445" i="12"/>
  <c r="K461" i="12"/>
  <c r="K477" i="12"/>
  <c r="K493" i="12"/>
  <c r="K509" i="12"/>
  <c r="K525" i="12"/>
  <c r="K533" i="12"/>
  <c r="K541" i="12"/>
  <c r="K549" i="12"/>
  <c r="K557" i="12"/>
  <c r="K264" i="12"/>
  <c r="K330" i="12"/>
  <c r="K394" i="12"/>
  <c r="K458" i="12"/>
  <c r="K522" i="12"/>
  <c r="K618" i="12"/>
  <c r="K626" i="12"/>
  <c r="K630" i="12"/>
  <c r="K634" i="12"/>
  <c r="K638" i="12"/>
  <c r="K642" i="12"/>
  <c r="K646" i="12"/>
  <c r="K650" i="12"/>
  <c r="K654" i="12"/>
  <c r="K658" i="12"/>
  <c r="K662" i="12"/>
  <c r="K666" i="12"/>
  <c r="K670" i="12"/>
  <c r="K674" i="12"/>
  <c r="K678" i="12"/>
  <c r="K682" i="12"/>
  <c r="K686" i="12"/>
  <c r="K690" i="12"/>
  <c r="K694" i="12"/>
  <c r="K710" i="12"/>
  <c r="K726" i="12"/>
  <c r="K734" i="12"/>
  <c r="K742" i="12"/>
  <c r="K750" i="12"/>
  <c r="K758" i="12"/>
  <c r="K766" i="12"/>
  <c r="K774" i="12"/>
  <c r="K782" i="12"/>
  <c r="K790" i="12"/>
  <c r="K798" i="12"/>
  <c r="K806" i="12"/>
  <c r="K814" i="12"/>
  <c r="K822" i="12"/>
  <c r="K830" i="12"/>
  <c r="K227" i="12"/>
  <c r="K238" i="12"/>
  <c r="K286" i="12"/>
  <c r="K271" i="12"/>
  <c r="K341" i="12"/>
  <c r="K405" i="12"/>
  <c r="K469" i="12"/>
  <c r="K527" i="12"/>
  <c r="K561" i="12"/>
  <c r="K577" i="12"/>
  <c r="K593" i="12"/>
  <c r="K609" i="12"/>
  <c r="K256" i="12"/>
  <c r="K343" i="12"/>
  <c r="K407" i="12"/>
  <c r="K439" i="12"/>
  <c r="K455" i="12"/>
  <c r="K471" i="12"/>
  <c r="K487" i="12"/>
  <c r="K503" i="12"/>
  <c r="K519" i="12"/>
  <c r="K232" i="12"/>
  <c r="K292" i="12"/>
  <c r="K308" i="12"/>
  <c r="K318" i="12"/>
  <c r="K334" i="12"/>
  <c r="K350" i="12"/>
  <c r="K366" i="12"/>
  <c r="K382" i="12"/>
  <c r="K398" i="12"/>
  <c r="K414" i="12"/>
  <c r="K430" i="12"/>
  <c r="K446" i="12"/>
  <c r="K462" i="12"/>
  <c r="K478" i="12"/>
  <c r="K494" i="12"/>
  <c r="K510" i="12"/>
  <c r="K526" i="12"/>
  <c r="K534" i="12"/>
  <c r="K542" i="12"/>
  <c r="K550" i="12"/>
  <c r="K558" i="12"/>
  <c r="K296" i="12"/>
  <c r="K335" i="12"/>
  <c r="K399" i="12"/>
  <c r="K463" i="12"/>
  <c r="K555" i="12"/>
  <c r="K620" i="12"/>
  <c r="K627" i="12"/>
  <c r="K631" i="12"/>
  <c r="K285" i="12"/>
  <c r="K357" i="12"/>
  <c r="K565" i="12"/>
  <c r="K289" i="12"/>
  <c r="K214" i="12"/>
  <c r="K421" i="12"/>
  <c r="K581" i="12"/>
  <c r="K359" i="12"/>
  <c r="K472" i="12"/>
  <c r="K485" i="12"/>
  <c r="K597" i="12"/>
  <c r="K423" i="12"/>
  <c r="K488" i="12"/>
  <c r="K252" i="12"/>
  <c r="K339" i="12"/>
  <c r="K403" i="12"/>
  <c r="K467" i="12"/>
  <c r="K529" i="12"/>
  <c r="K464" i="12"/>
  <c r="K632" i="12"/>
  <c r="K640" i="12"/>
  <c r="K648" i="12"/>
  <c r="K656" i="12"/>
  <c r="K664" i="12"/>
  <c r="K672" i="12"/>
  <c r="K680" i="12"/>
  <c r="K688" i="12"/>
  <c r="K700" i="12"/>
  <c r="K727" i="12"/>
  <c r="K738" i="12"/>
  <c r="K747" i="12"/>
  <c r="K759" i="12"/>
  <c r="K770" i="12"/>
  <c r="K779" i="12"/>
  <c r="K791" i="12"/>
  <c r="K802" i="12"/>
  <c r="K811" i="12"/>
  <c r="K823" i="12"/>
  <c r="K834" i="12"/>
  <c r="K842" i="12"/>
  <c r="K281" i="12"/>
  <c r="K346" i="12"/>
  <c r="K410" i="12"/>
  <c r="K474" i="12"/>
  <c r="K696" i="12"/>
  <c r="K712" i="12"/>
  <c r="K243" i="12"/>
  <c r="K361" i="12"/>
  <c r="K425" i="12"/>
  <c r="K489" i="12"/>
  <c r="K613" i="12"/>
  <c r="K621" i="12"/>
  <c r="K702" i="12"/>
  <c r="K718" i="12"/>
  <c r="K729" i="12"/>
  <c r="K737" i="12"/>
  <c r="K745" i="12"/>
  <c r="K753" i="12"/>
  <c r="K761" i="12"/>
  <c r="K769" i="12"/>
  <c r="K777" i="12"/>
  <c r="K785" i="12"/>
  <c r="K793" i="12"/>
  <c r="K512" i="12"/>
  <c r="K796" i="12"/>
  <c r="K812" i="12"/>
  <c r="K828" i="12"/>
  <c r="K843" i="12"/>
  <c r="K859" i="12"/>
  <c r="K875" i="12"/>
  <c r="K891" i="12"/>
  <c r="K907" i="12"/>
  <c r="K511" i="12"/>
  <c r="K847" i="12"/>
  <c r="K863" i="12"/>
  <c r="K879" i="12"/>
  <c r="K895" i="12"/>
  <c r="K911" i="12"/>
  <c r="K917" i="12"/>
  <c r="K925" i="12"/>
  <c r="K933" i="12"/>
  <c r="K941" i="12"/>
  <c r="K949" i="12"/>
  <c r="K957" i="12"/>
  <c r="K965" i="12"/>
  <c r="K973" i="12"/>
  <c r="K981" i="12"/>
  <c r="K989" i="12"/>
  <c r="K997" i="12"/>
  <c r="K535" i="12"/>
  <c r="K504" i="12"/>
  <c r="K313" i="12"/>
  <c r="K387" i="12"/>
  <c r="K483" i="12"/>
  <c r="K545" i="12"/>
  <c r="K400" i="12"/>
  <c r="K635" i="12"/>
  <c r="K644" i="12"/>
  <c r="K655" i="12"/>
  <c r="K667" i="12"/>
  <c r="K676" i="12"/>
  <c r="K687" i="12"/>
  <c r="K711" i="12"/>
  <c r="K731" i="12"/>
  <c r="K746" i="12"/>
  <c r="K762" i="12"/>
  <c r="K775" i="12"/>
  <c r="K787" i="12"/>
  <c r="K803" i="12"/>
  <c r="K818" i="12"/>
  <c r="K831" i="12"/>
  <c r="K302" i="12"/>
  <c r="K409" i="12"/>
  <c r="K479" i="12"/>
  <c r="K706" i="12"/>
  <c r="K723" i="12"/>
  <c r="K248" i="12"/>
  <c r="K367" i="12"/>
  <c r="K432" i="12"/>
  <c r="K615" i="12"/>
  <c r="K625" i="12"/>
  <c r="K713" i="12"/>
  <c r="K732" i="12"/>
  <c r="K741" i="12"/>
  <c r="K752" i="12"/>
  <c r="K764" i="12"/>
  <c r="K773" i="12"/>
  <c r="K784" i="12"/>
  <c r="K441" i="12"/>
  <c r="K714" i="12"/>
  <c r="K809" i="12"/>
  <c r="K833" i="12"/>
  <c r="K849" i="12"/>
  <c r="K866" i="12"/>
  <c r="K892" i="12"/>
  <c r="K505" i="12"/>
  <c r="K848" i="12"/>
  <c r="K869" i="12"/>
  <c r="K886" i="12"/>
  <c r="K912" i="12"/>
  <c r="K921" i="12"/>
  <c r="K932" i="12"/>
  <c r="K944" i="12"/>
  <c r="K953" i="12"/>
  <c r="K964" i="12"/>
  <c r="K976" i="12"/>
  <c r="K985" i="12"/>
  <c r="K996" i="12"/>
  <c r="K871" i="12"/>
  <c r="K909" i="12"/>
  <c r="K919" i="12"/>
  <c r="K935" i="12"/>
  <c r="K955" i="12"/>
  <c r="K971" i="12"/>
  <c r="K319" i="12"/>
  <c r="K797" i="12"/>
  <c r="K813" i="12"/>
  <c r="K829" i="12"/>
  <c r="K851" i="12"/>
  <c r="K867" i="12"/>
  <c r="K883" i="12"/>
  <c r="K899" i="12"/>
  <c r="K383" i="12"/>
  <c r="K845" i="12"/>
  <c r="K862" i="12"/>
  <c r="K888" i="12"/>
  <c r="K922" i="12"/>
  <c r="K939" i="12"/>
  <c r="K951" i="12"/>
  <c r="K962" i="12"/>
  <c r="K520" i="12"/>
  <c r="K323" i="12"/>
  <c r="K419" i="12"/>
  <c r="K499" i="12"/>
  <c r="K553" i="12"/>
  <c r="K614" i="12"/>
  <c r="K636" i="12"/>
  <c r="K647" i="12"/>
  <c r="K659" i="12"/>
  <c r="K668" i="12"/>
  <c r="K679" i="12"/>
  <c r="K691" i="12"/>
  <c r="K716" i="12"/>
  <c r="K735" i="12"/>
  <c r="K751" i="12"/>
  <c r="K763" i="12"/>
  <c r="K778" i="12"/>
  <c r="K794" i="12"/>
  <c r="K807" i="12"/>
  <c r="K819" i="12"/>
  <c r="K835" i="12"/>
  <c r="K345" i="12"/>
  <c r="K415" i="12"/>
  <c r="K480" i="12"/>
  <c r="K707" i="12"/>
  <c r="K212" i="12"/>
  <c r="K280" i="12"/>
  <c r="K368" i="12"/>
  <c r="K490" i="12"/>
  <c r="K617" i="12"/>
  <c r="K697" i="12"/>
  <c r="K719" i="12"/>
  <c r="K733" i="12"/>
  <c r="K744" i="12"/>
  <c r="K756" i="12"/>
  <c r="K765" i="12"/>
  <c r="K776" i="12"/>
  <c r="K788" i="12"/>
  <c r="K447" i="12"/>
  <c r="K715" i="12"/>
  <c r="K817" i="12"/>
  <c r="K836" i="12"/>
  <c r="K850" i="12"/>
  <c r="K876" i="12"/>
  <c r="K897" i="12"/>
  <c r="K698" i="12"/>
  <c r="K853" i="12"/>
  <c r="K870" i="12"/>
  <c r="K896" i="12"/>
  <c r="K913" i="12"/>
  <c r="K924" i="12"/>
  <c r="K936" i="12"/>
  <c r="K945" i="12"/>
  <c r="K956" i="12"/>
  <c r="K968" i="12"/>
  <c r="K977" i="12"/>
  <c r="K988" i="12"/>
  <c r="K1000" i="12"/>
  <c r="K887" i="12"/>
  <c r="K910" i="12"/>
  <c r="K923" i="12"/>
  <c r="K938" i="12"/>
  <c r="K966" i="12"/>
  <c r="K978" i="12"/>
  <c r="K378" i="12"/>
  <c r="K800" i="12"/>
  <c r="K816" i="12"/>
  <c r="K832" i="12"/>
  <c r="K852" i="12"/>
  <c r="K868" i="12"/>
  <c r="K884" i="12"/>
  <c r="K900" i="12"/>
  <c r="K442" i="12"/>
  <c r="K846" i="12"/>
  <c r="K872" i="12"/>
  <c r="K893" i="12"/>
  <c r="K926" i="12"/>
  <c r="K942" i="12"/>
  <c r="K954" i="12"/>
  <c r="K963" i="12"/>
  <c r="K440" i="12"/>
  <c r="K355" i="12"/>
  <c r="K435" i="12"/>
  <c r="K515" i="12"/>
  <c r="K312" i="12"/>
  <c r="K622" i="12"/>
  <c r="K639" i="12"/>
  <c r="K651" i="12"/>
  <c r="K660" i="12"/>
  <c r="K671" i="12"/>
  <c r="K683" i="12"/>
  <c r="K692" i="12"/>
  <c r="K721" i="12"/>
  <c r="K739" i="12"/>
  <c r="K754" i="12"/>
  <c r="K767" i="12"/>
  <c r="K783" i="12"/>
  <c r="K795" i="12"/>
  <c r="K810" i="12"/>
  <c r="K826" i="12"/>
  <c r="K838" i="12"/>
  <c r="K249" i="12"/>
  <c r="K351" i="12"/>
  <c r="K416" i="12"/>
  <c r="K559" i="12"/>
  <c r="K717" i="12"/>
  <c r="K213" i="12"/>
  <c r="K290" i="12"/>
  <c r="K426" i="12"/>
  <c r="K495" i="12"/>
  <c r="K619" i="12"/>
  <c r="K703" i="12"/>
  <c r="K724" i="12"/>
  <c r="K736" i="12"/>
  <c r="K748" i="12"/>
  <c r="K757" i="12"/>
  <c r="K768" i="12"/>
  <c r="K780" i="12"/>
  <c r="K789" i="12"/>
  <c r="K506" i="12"/>
  <c r="K801" i="12"/>
  <c r="K820" i="12"/>
  <c r="K841" i="12"/>
  <c r="K860" i="12"/>
  <c r="K881" i="12"/>
  <c r="K898" i="12"/>
  <c r="K699" i="12"/>
  <c r="K854" i="12"/>
  <c r="K880" i="12"/>
  <c r="K901" i="12"/>
  <c r="K916" i="12"/>
  <c r="K928" i="12"/>
  <c r="K937" i="12"/>
  <c r="K948" i="12"/>
  <c r="K960" i="12"/>
  <c r="K969" i="12"/>
  <c r="K980" i="12"/>
  <c r="K992" i="12"/>
  <c r="K1001" i="12"/>
  <c r="K903" i="12"/>
  <c r="K915" i="12"/>
  <c r="K930" i="12"/>
  <c r="K946" i="12"/>
  <c r="K967" i="12"/>
  <c r="K979" i="12"/>
  <c r="K384" i="12"/>
  <c r="K805" i="12"/>
  <c r="K821" i="12"/>
  <c r="K837" i="12"/>
  <c r="K857" i="12"/>
  <c r="K873" i="12"/>
  <c r="K889" i="12"/>
  <c r="K905" i="12"/>
  <c r="K448" i="12"/>
  <c r="K856" i="12"/>
  <c r="K877" i="12"/>
  <c r="K894" i="12"/>
  <c r="K927" i="12"/>
  <c r="K943" i="12"/>
  <c r="K958" i="12"/>
  <c r="K974" i="12"/>
  <c r="T119" i="12"/>
  <c r="T218" i="12"/>
  <c r="T243" i="12"/>
  <c r="T112" i="12"/>
  <c r="T204" i="12"/>
  <c r="T226" i="12"/>
  <c r="T220" i="12"/>
  <c r="T245" i="12"/>
  <c r="T261" i="12"/>
  <c r="T205" i="12"/>
  <c r="T188" i="12"/>
  <c r="T230" i="12"/>
  <c r="T209" i="12"/>
  <c r="T248" i="12"/>
  <c r="T202" i="12"/>
  <c r="T213" i="12"/>
  <c r="T221" i="12"/>
  <c r="T225" i="12"/>
  <c r="T249" i="12"/>
  <c r="T257" i="12"/>
  <c r="T265" i="12"/>
  <c r="T273" i="12"/>
  <c r="T211" i="12"/>
  <c r="T219" i="12"/>
  <c r="T262" i="12"/>
  <c r="T206" i="12"/>
  <c r="T260" i="12"/>
  <c r="T217" i="12"/>
  <c r="T259" i="12"/>
  <c r="T271" i="12"/>
  <c r="K950" i="12"/>
  <c r="K861" i="12"/>
  <c r="K890" i="12"/>
  <c r="K824" i="12"/>
  <c r="K970" i="12"/>
  <c r="K904" i="12"/>
  <c r="K984" i="12"/>
  <c r="K940" i="12"/>
  <c r="K885" i="12"/>
  <c r="K908" i="12"/>
  <c r="K825" i="12"/>
  <c r="K781" i="12"/>
  <c r="K740" i="12"/>
  <c r="K496" i="12"/>
  <c r="K722" i="12"/>
  <c r="K301" i="12"/>
  <c r="K799" i="12"/>
  <c r="K743" i="12"/>
  <c r="K675" i="12"/>
  <c r="K628" i="12"/>
  <c r="K371" i="12"/>
  <c r="T74" i="12"/>
  <c r="T192" i="12"/>
  <c r="T236" i="12"/>
  <c r="T244" i="12"/>
  <c r="T187" i="12"/>
  <c r="T203" i="12"/>
  <c r="T210" i="12"/>
  <c r="T222" i="12"/>
  <c r="T256" i="12"/>
  <c r="T207" i="12"/>
  <c r="T228" i="12"/>
  <c r="T234" i="12"/>
  <c r="T183" i="12"/>
  <c r="T197" i="12"/>
  <c r="T275" i="12"/>
  <c r="T268" i="12"/>
  <c r="K934" i="12"/>
  <c r="K720" i="12"/>
  <c r="K874" i="12"/>
  <c r="K808" i="12"/>
  <c r="K947" i="12"/>
  <c r="K855" i="12"/>
  <c r="K972" i="12"/>
  <c r="K929" i="12"/>
  <c r="K864" i="12"/>
  <c r="K882" i="12"/>
  <c r="K804" i="12"/>
  <c r="K772" i="12"/>
  <c r="K728" i="12"/>
  <c r="K431" i="12"/>
  <c r="K701" i="12"/>
  <c r="K839" i="12"/>
  <c r="K786" i="12"/>
  <c r="K730" i="12"/>
  <c r="K663" i="12"/>
  <c r="K336" i="12"/>
  <c r="K297" i="12"/>
  <c r="D172" i="12"/>
  <c r="L172" i="12" s="1"/>
  <c r="K986" i="12"/>
  <c r="K215" i="12"/>
  <c r="K244" i="12"/>
  <c r="K253" i="12"/>
  <c r="K226" i="12"/>
  <c r="K254" i="12"/>
  <c r="K275" i="12"/>
  <c r="K234" i="12"/>
  <c r="K303" i="12"/>
  <c r="K291" i="12"/>
  <c r="K306" i="12"/>
  <c r="K331" i="12"/>
  <c r="K347" i="12"/>
  <c r="K363" i="12"/>
  <c r="K379" i="12"/>
  <c r="K395" i="12"/>
  <c r="K411" i="12"/>
  <c r="K427" i="12"/>
  <c r="K443" i="12"/>
  <c r="K459" i="12"/>
  <c r="K475" i="12"/>
  <c r="K491" i="12"/>
  <c r="K507" i="12"/>
  <c r="K523" i="12"/>
  <c r="K531" i="12"/>
  <c r="K539" i="12"/>
  <c r="K547" i="12"/>
  <c r="K556" i="12"/>
  <c r="K563" i="12"/>
  <c r="K567" i="12"/>
  <c r="K571" i="12"/>
  <c r="K575" i="12"/>
  <c r="K579" i="12"/>
  <c r="K583" i="12"/>
  <c r="K587" i="12"/>
  <c r="K591" i="12"/>
  <c r="K595" i="12"/>
  <c r="K599" i="12"/>
  <c r="K603" i="12"/>
  <c r="K607" i="12"/>
  <c r="K611" i="12"/>
  <c r="K221" i="12"/>
  <c r="K272" i="12"/>
  <c r="K304" i="12"/>
  <c r="K321" i="12"/>
  <c r="K337" i="12"/>
  <c r="K353" i="12"/>
  <c r="K369" i="12"/>
  <c r="K385" i="12"/>
  <c r="K401" i="12"/>
  <c r="K417" i="12"/>
  <c r="K433" i="12"/>
  <c r="K198" i="12"/>
  <c r="K219" i="12"/>
  <c r="K201" i="12"/>
  <c r="K269" i="12"/>
  <c r="K199" i="12"/>
  <c r="K231" i="12"/>
  <c r="K259" i="12"/>
  <c r="K282" i="12"/>
  <c r="K255" i="12"/>
  <c r="K299" i="12"/>
  <c r="K315" i="12"/>
  <c r="K332" i="12"/>
  <c r="K348" i="12"/>
  <c r="K364" i="12"/>
  <c r="K380" i="12"/>
  <c r="K396" i="12"/>
  <c r="K412" i="12"/>
  <c r="K428" i="12"/>
  <c r="K444" i="12"/>
  <c r="K460" i="12"/>
  <c r="K476" i="12"/>
  <c r="K492" i="12"/>
  <c r="K508" i="12"/>
  <c r="K524" i="12"/>
  <c r="K532" i="12"/>
  <c r="K540" i="12"/>
  <c r="K548" i="12"/>
  <c r="K560" i="12"/>
  <c r="K564" i="12"/>
  <c r="K568" i="12"/>
  <c r="K572" i="12"/>
  <c r="K576" i="12"/>
  <c r="K580" i="12"/>
  <c r="K584" i="12"/>
  <c r="K588" i="12"/>
  <c r="K592" i="12"/>
  <c r="K596" i="12"/>
  <c r="K600" i="12"/>
  <c r="K604" i="12"/>
  <c r="K608" i="12"/>
  <c r="K612" i="12"/>
  <c r="K233" i="12"/>
  <c r="K273" i="12"/>
  <c r="K309" i="12"/>
  <c r="K322" i="12"/>
  <c r="K338" i="12"/>
  <c r="K354" i="12"/>
  <c r="K370" i="12"/>
  <c r="K386" i="12"/>
  <c r="K402" i="12"/>
  <c r="K418" i="12"/>
  <c r="K209" i="12"/>
  <c r="K240" i="12"/>
  <c r="K242" i="12"/>
  <c r="K218" i="12"/>
  <c r="K250" i="12"/>
  <c r="K270" i="12"/>
  <c r="K208" i="12"/>
  <c r="K287" i="12"/>
  <c r="K276" i="12"/>
  <c r="K305" i="12"/>
  <c r="K326" i="12"/>
  <c r="K342" i="12"/>
  <c r="K358" i="12"/>
  <c r="K374" i="12"/>
  <c r="K390" i="12"/>
  <c r="K406" i="12"/>
  <c r="K422" i="12"/>
  <c r="K438" i="12"/>
  <c r="K454" i="12"/>
  <c r="K470" i="12"/>
  <c r="K486" i="12"/>
  <c r="K502" i="12"/>
  <c r="K518" i="12"/>
  <c r="K528" i="12"/>
  <c r="K536" i="12"/>
  <c r="K544" i="12"/>
  <c r="K552" i="12"/>
  <c r="K562" i="12"/>
  <c r="K566" i="12"/>
  <c r="K570" i="12"/>
  <c r="K574" i="12"/>
  <c r="K578" i="12"/>
  <c r="K582" i="12"/>
  <c r="K586" i="12"/>
  <c r="K590" i="12"/>
  <c r="K594" i="12"/>
  <c r="K598" i="12"/>
  <c r="K602" i="12"/>
  <c r="K606" i="12"/>
  <c r="K610" i="12"/>
  <c r="K207" i="12"/>
  <c r="K257" i="12"/>
  <c r="K294" i="12"/>
  <c r="K316" i="12"/>
  <c r="K328" i="12"/>
  <c r="K344" i="12"/>
  <c r="K360" i="12"/>
  <c r="K376" i="12"/>
  <c r="K392" i="12"/>
  <c r="K408" i="12"/>
  <c r="K994" i="12"/>
  <c r="K990" i="12"/>
  <c r="K999" i="12"/>
  <c r="K991" i="12"/>
  <c r="K983" i="12"/>
  <c r="K159" i="12"/>
  <c r="K202" i="12"/>
  <c r="K210" i="12"/>
  <c r="K223" i="12"/>
  <c r="K241" i="12"/>
  <c r="K211" i="12"/>
  <c r="K245" i="12"/>
  <c r="K277" i="12"/>
  <c r="K204" i="12"/>
  <c r="K222" i="12"/>
  <c r="K235" i="12"/>
  <c r="K251" i="12"/>
  <c r="K262" i="12"/>
  <c r="K274" i="12"/>
  <c r="K283" i="12"/>
  <c r="K229" i="12"/>
  <c r="K263" i="12"/>
  <c r="K295" i="12"/>
  <c r="K288" i="12"/>
  <c r="K998" i="12"/>
  <c r="K982" i="12"/>
  <c r="K995" i="12"/>
  <c r="K987" i="12"/>
  <c r="K197" i="12"/>
  <c r="K206" i="12"/>
  <c r="K216" i="12"/>
  <c r="K236" i="12"/>
  <c r="K154" i="12"/>
  <c r="K200" i="12"/>
  <c r="K239" i="12"/>
  <c r="K261" i="12"/>
  <c r="K293" i="12"/>
  <c r="K217" i="12"/>
  <c r="K230" i="12"/>
  <c r="K246" i="12"/>
  <c r="K258" i="12"/>
  <c r="K267" i="12"/>
  <c r="K278" i="12"/>
  <c r="K175" i="12"/>
  <c r="K203" i="12"/>
  <c r="K247" i="12"/>
  <c r="K279" i="12"/>
  <c r="K311" i="12"/>
  <c r="K260" i="12"/>
  <c r="N662" i="12"/>
  <c r="N886" i="12"/>
  <c r="N891" i="12"/>
  <c r="N804" i="12"/>
  <c r="N429" i="12"/>
  <c r="N374" i="12"/>
  <c r="N267" i="12"/>
  <c r="N500" i="12"/>
  <c r="N630" i="12"/>
  <c r="N687" i="12"/>
  <c r="N399" i="12"/>
  <c r="N360" i="12"/>
  <c r="N943" i="12"/>
  <c r="H936" i="12"/>
  <c r="N783" i="12"/>
  <c r="N646" i="12"/>
  <c r="N987" i="12"/>
  <c r="N694" i="12"/>
  <c r="N741" i="12"/>
  <c r="N678" i="12"/>
  <c r="N570" i="12"/>
  <c r="N422" i="12"/>
  <c r="N326" i="12"/>
  <c r="N218" i="12"/>
  <c r="H681" i="12"/>
  <c r="N400" i="12"/>
  <c r="N593" i="12"/>
  <c r="N965" i="12"/>
  <c r="N811" i="12"/>
  <c r="N983" i="12"/>
  <c r="N738" i="12"/>
  <c r="N427" i="12"/>
  <c r="N671" i="12"/>
  <c r="N528" i="12"/>
  <c r="N291" i="12"/>
  <c r="N231" i="12"/>
  <c r="N718" i="12"/>
  <c r="N625" i="12"/>
  <c r="N960" i="12"/>
  <c r="H821" i="12"/>
  <c r="H417" i="12"/>
  <c r="H221" i="12"/>
  <c r="N933" i="12"/>
  <c r="N706" i="12"/>
  <c r="N682" i="12"/>
  <c r="N666" i="12"/>
  <c r="N650" i="12"/>
  <c r="N634" i="12"/>
  <c r="N972" i="12"/>
  <c r="N842" i="12"/>
  <c r="N686" i="12"/>
  <c r="N654" i="12"/>
  <c r="N328" i="12"/>
  <c r="N315" i="12"/>
  <c r="N577" i="12"/>
  <c r="N857" i="12"/>
  <c r="N797" i="12"/>
  <c r="N749" i="12"/>
  <c r="N766" i="12"/>
  <c r="N655" i="12"/>
  <c r="N329" i="12"/>
  <c r="N603" i="12"/>
  <c r="N378" i="12"/>
  <c r="N251" i="12"/>
  <c r="N302" i="12"/>
  <c r="N474" i="12"/>
  <c r="H922" i="12"/>
  <c r="H492" i="12"/>
  <c r="N807" i="12"/>
  <c r="N387" i="12"/>
  <c r="N430" i="12"/>
  <c r="N961" i="12"/>
  <c r="N923" i="12"/>
  <c r="N722" i="12"/>
  <c r="N670" i="12"/>
  <c r="N638" i="12"/>
  <c r="N875" i="12"/>
  <c r="N940" i="12"/>
  <c r="N955" i="12"/>
  <c r="N906" i="12"/>
  <c r="N751" i="12"/>
  <c r="N690" i="12"/>
  <c r="N674" i="12"/>
  <c r="N658" i="12"/>
  <c r="N642" i="12"/>
  <c r="N520" i="12"/>
  <c r="N612" i="12"/>
  <c r="N556" i="12"/>
  <c r="N333" i="12"/>
  <c r="N561" i="12"/>
  <c r="N861" i="12"/>
  <c r="N867" i="12"/>
  <c r="N359" i="12"/>
  <c r="N586" i="12"/>
  <c r="N727" i="12"/>
  <c r="N639" i="12"/>
  <c r="N512" i="12"/>
  <c r="H874" i="12"/>
  <c r="N211" i="12"/>
  <c r="N213" i="12"/>
  <c r="N209" i="12"/>
  <c r="N215" i="12"/>
  <c r="N212" i="12"/>
  <c r="N207" i="12"/>
  <c r="N210" i="12"/>
  <c r="N214" i="12"/>
  <c r="N819" i="12"/>
  <c r="N284" i="12"/>
  <c r="N964" i="12"/>
  <c r="N932" i="12"/>
  <c r="N898" i="12"/>
  <c r="N882" i="12"/>
  <c r="N866" i="12"/>
  <c r="N810" i="12"/>
  <c r="N697" i="12"/>
  <c r="N974" i="12"/>
  <c r="N942" i="12"/>
  <c r="N869" i="12"/>
  <c r="N828" i="12"/>
  <c r="N392" i="12"/>
  <c r="N619" i="12"/>
  <c r="N600" i="12"/>
  <c r="N773" i="12"/>
  <c r="N541" i="12"/>
  <c r="N461" i="12"/>
  <c r="N441" i="12"/>
  <c r="N386" i="12"/>
  <c r="N286" i="12"/>
  <c r="N581" i="12"/>
  <c r="N565" i="12"/>
  <c r="N438" i="12"/>
  <c r="N228" i="12"/>
  <c r="N464" i="12"/>
  <c r="N237" i="12"/>
  <c r="N494" i="12"/>
  <c r="N229" i="12"/>
  <c r="N993" i="12"/>
  <c r="N937" i="12"/>
  <c r="N893" i="12"/>
  <c r="N929" i="12"/>
  <c r="N921" i="12"/>
  <c r="N949" i="12"/>
  <c r="N889" i="12"/>
  <c r="N883" i="12"/>
  <c r="N786" i="12"/>
  <c r="N829" i="12"/>
  <c r="N590" i="12"/>
  <c r="N574" i="12"/>
  <c r="N540" i="12"/>
  <c r="N453" i="12"/>
  <c r="N373" i="12"/>
  <c r="N838" i="12"/>
  <c r="N788" i="12"/>
  <c r="N742" i="12"/>
  <c r="N691" i="12"/>
  <c r="N675" i="12"/>
  <c r="N659" i="12"/>
  <c r="N643" i="12"/>
  <c r="N627" i="12"/>
  <c r="N294" i="12"/>
  <c r="N396" i="12"/>
  <c r="N448" i="12"/>
  <c r="N296" i="12"/>
  <c r="N546" i="12"/>
  <c r="N314" i="12"/>
  <c r="N744" i="12"/>
  <c r="N710" i="12"/>
  <c r="N607" i="12"/>
  <c r="N258" i="12"/>
  <c r="N257" i="12"/>
  <c r="N208" i="12"/>
  <c r="N815" i="12"/>
  <c r="N976" i="12"/>
  <c r="N720" i="12"/>
  <c r="N476" i="12"/>
  <c r="H804" i="12"/>
  <c r="H876" i="12"/>
  <c r="H484" i="12"/>
  <c r="H740" i="12"/>
  <c r="H830" i="12"/>
  <c r="H649" i="12"/>
  <c r="H364" i="12"/>
  <c r="N1000" i="12"/>
  <c r="N941" i="12"/>
  <c r="N865" i="12"/>
  <c r="N992" i="12"/>
  <c r="N956" i="12"/>
  <c r="N924" i="12"/>
  <c r="N977" i="12"/>
  <c r="N953" i="12"/>
  <c r="N849" i="12"/>
  <c r="N971" i="12"/>
  <c r="N939" i="12"/>
  <c r="N839" i="12"/>
  <c r="N425" i="12"/>
  <c r="N497" i="12"/>
  <c r="N370" i="12"/>
  <c r="N767" i="12"/>
  <c r="N735" i="12"/>
  <c r="N712" i="12"/>
  <c r="N696" i="12"/>
  <c r="N692" i="12"/>
  <c r="N688" i="12"/>
  <c r="N684" i="12"/>
  <c r="N680" i="12"/>
  <c r="N676" i="12"/>
  <c r="N672" i="12"/>
  <c r="N668" i="12"/>
  <c r="N664" i="12"/>
  <c r="N660" i="12"/>
  <c r="N656" i="12"/>
  <c r="N652" i="12"/>
  <c r="N648" i="12"/>
  <c r="N644" i="12"/>
  <c r="N640" i="12"/>
  <c r="N636" i="12"/>
  <c r="N632" i="12"/>
  <c r="N628" i="12"/>
  <c r="N699" i="12"/>
  <c r="N604" i="12"/>
  <c r="N805" i="12"/>
  <c r="N407" i="12"/>
  <c r="N322" i="12"/>
  <c r="N585" i="12"/>
  <c r="N569" i="12"/>
  <c r="N502" i="12"/>
  <c r="N276" i="12"/>
  <c r="N542" i="12"/>
  <c r="N279" i="12"/>
  <c r="N827" i="12"/>
  <c r="N969" i="12"/>
  <c r="N344" i="12"/>
  <c r="N990" i="12"/>
  <c r="N973" i="12"/>
  <c r="N844" i="12"/>
  <c r="N919" i="12"/>
  <c r="N853" i="12"/>
  <c r="N622" i="12"/>
  <c r="N440" i="12"/>
  <c r="N594" i="12"/>
  <c r="N578" i="12"/>
  <c r="N562" i="12"/>
  <c r="N219" i="12"/>
  <c r="N874" i="12"/>
  <c r="N361" i="12"/>
  <c r="N695" i="12"/>
  <c r="N679" i="12"/>
  <c r="N663" i="12"/>
  <c r="N647" i="12"/>
  <c r="N631" i="12"/>
  <c r="N832" i="12"/>
  <c r="N553" i="12"/>
  <c r="N321" i="12"/>
  <c r="N469" i="12"/>
  <c r="N415" i="12"/>
  <c r="N372" i="12"/>
  <c r="N966" i="12"/>
  <c r="N726" i="12"/>
  <c r="N611" i="12"/>
  <c r="N521" i="12"/>
  <c r="N479" i="12"/>
  <c r="N261" i="12"/>
  <c r="N510" i="12"/>
  <c r="N273" i="12"/>
  <c r="N930" i="12"/>
  <c r="N471" i="12"/>
  <c r="N745" i="12"/>
  <c r="N536" i="12"/>
  <c r="N280" i="12"/>
  <c r="H1001" i="12"/>
  <c r="H483" i="12"/>
  <c r="H986" i="12"/>
  <c r="H541" i="12"/>
  <c r="H787" i="12"/>
  <c r="H387" i="12"/>
  <c r="H600" i="12"/>
  <c r="H495" i="12"/>
  <c r="N531" i="12"/>
  <c r="H229" i="12"/>
  <c r="H281" i="12"/>
  <c r="H243" i="12"/>
  <c r="H238" i="12"/>
  <c r="H254" i="12"/>
  <c r="H267" i="12"/>
  <c r="H282" i="12"/>
  <c r="H291" i="12"/>
  <c r="H302" i="12"/>
  <c r="H314" i="12"/>
  <c r="H255" i="12"/>
  <c r="H308" i="12"/>
  <c r="H329" i="12"/>
  <c r="H345" i="12"/>
  <c r="H361" i="12"/>
  <c r="H377" i="12"/>
  <c r="H393" i="12"/>
  <c r="H409" i="12"/>
  <c r="H425" i="12"/>
  <c r="H441" i="12"/>
  <c r="H457" i="12"/>
  <c r="H473" i="12"/>
  <c r="H489" i="12"/>
  <c r="H505" i="12"/>
  <c r="H521" i="12"/>
  <c r="H216" i="12"/>
  <c r="H301" i="12"/>
  <c r="H326" i="12"/>
  <c r="H342" i="12"/>
  <c r="H358" i="12"/>
  <c r="H374" i="12"/>
  <c r="H390" i="12"/>
  <c r="H406" i="12"/>
  <c r="H422" i="12"/>
  <c r="H438" i="12"/>
  <c r="H454" i="12"/>
  <c r="H470" i="12"/>
  <c r="H486" i="12"/>
  <c r="H502" i="12"/>
  <c r="H518" i="12"/>
  <c r="H528" i="12"/>
  <c r="H536" i="12"/>
  <c r="H544" i="12"/>
  <c r="H552" i="12"/>
  <c r="H562" i="12"/>
  <c r="H566" i="12"/>
  <c r="H570" i="12"/>
  <c r="H574" i="12"/>
  <c r="H578" i="12"/>
  <c r="H582" i="12"/>
  <c r="H586" i="12"/>
  <c r="H590" i="12"/>
  <c r="H594" i="12"/>
  <c r="H598" i="12"/>
  <c r="H602" i="12"/>
  <c r="H606" i="12"/>
  <c r="H610" i="12"/>
  <c r="H614" i="12"/>
  <c r="H618" i="12"/>
  <c r="H622" i="12"/>
  <c r="H626" i="12"/>
  <c r="H247" i="12"/>
  <c r="H305" i="12"/>
  <c r="H327" i="12"/>
  <c r="H343" i="12"/>
  <c r="H359" i="12"/>
  <c r="H375" i="12"/>
  <c r="H391" i="12"/>
  <c r="H407" i="12"/>
  <c r="H423" i="12"/>
  <c r="H439" i="12"/>
  <c r="H455" i="12"/>
  <c r="H471" i="12"/>
  <c r="H487" i="12"/>
  <c r="H503" i="12"/>
  <c r="H519" i="12"/>
  <c r="H371" i="12"/>
  <c r="H435" i="12"/>
  <c r="H499" i="12"/>
  <c r="H704" i="12"/>
  <c r="H720" i="12"/>
  <c r="H205" i="12"/>
  <c r="H317" i="12"/>
  <c r="H381" i="12"/>
  <c r="H445" i="12"/>
  <c r="H509" i="12"/>
  <c r="H627" i="12"/>
  <c r="H631" i="12"/>
  <c r="H635" i="12"/>
  <c r="H639" i="12"/>
  <c r="H643" i="12"/>
  <c r="H647" i="12"/>
  <c r="H651" i="12"/>
  <c r="H655" i="12"/>
  <c r="H659" i="12"/>
  <c r="H663" i="12"/>
  <c r="H667" i="12"/>
  <c r="H671" i="12"/>
  <c r="H675" i="12"/>
  <c r="H679" i="12"/>
  <c r="H683" i="12"/>
  <c r="H687" i="12"/>
  <c r="H691" i="12"/>
  <c r="H695" i="12"/>
  <c r="H711" i="12"/>
  <c r="H727" i="12"/>
  <c r="H735" i="12"/>
  <c r="H743" i="12"/>
  <c r="H751" i="12"/>
  <c r="H759" i="12"/>
  <c r="H767" i="12"/>
  <c r="H775" i="12"/>
  <c r="H783" i="12"/>
  <c r="H791" i="12"/>
  <c r="H799" i="12"/>
  <c r="H807" i="12"/>
  <c r="H815" i="12"/>
  <c r="H823" i="12"/>
  <c r="H831" i="12"/>
  <c r="H839" i="12"/>
  <c r="H847" i="12"/>
  <c r="H855" i="12"/>
  <c r="H863" i="12"/>
  <c r="H871" i="12"/>
  <c r="H879" i="12"/>
  <c r="H887" i="12"/>
  <c r="H895" i="12"/>
  <c r="H903" i="12"/>
  <c r="H911" i="12"/>
  <c r="H334" i="12"/>
  <c r="H398" i="12"/>
  <c r="H462" i="12"/>
  <c r="H526" i="12"/>
  <c r="H534" i="12"/>
  <c r="H542" i="12"/>
  <c r="H550" i="12"/>
  <c r="H701" i="12"/>
  <c r="H717" i="12"/>
  <c r="H355" i="12"/>
  <c r="H724" i="12"/>
  <c r="H757" i="12"/>
  <c r="H789" i="12"/>
  <c r="H873" i="12"/>
  <c r="H905" i="12"/>
  <c r="N485" i="12"/>
  <c r="N503" i="12"/>
  <c r="N764" i="12"/>
  <c r="H201" i="12"/>
  <c r="H249" i="12"/>
  <c r="H292" i="12"/>
  <c r="H197" i="12"/>
  <c r="H261" i="12"/>
  <c r="H242" i="12"/>
  <c r="H258" i="12"/>
  <c r="H270" i="12"/>
  <c r="H283" i="12"/>
  <c r="H294" i="12"/>
  <c r="H306" i="12"/>
  <c r="H315" i="12"/>
  <c r="H217" i="12"/>
  <c r="H271" i="12"/>
  <c r="H313" i="12"/>
  <c r="H330" i="12"/>
  <c r="H346" i="12"/>
  <c r="H362" i="12"/>
  <c r="H378" i="12"/>
  <c r="H394" i="12"/>
  <c r="H410" i="12"/>
  <c r="H426" i="12"/>
  <c r="H442" i="12"/>
  <c r="H458" i="12"/>
  <c r="H474" i="12"/>
  <c r="H490" i="12"/>
  <c r="H506" i="12"/>
  <c r="H522" i="12"/>
  <c r="H293" i="12"/>
  <c r="H311" i="12"/>
  <c r="H331" i="12"/>
  <c r="H347" i="12"/>
  <c r="H363" i="12"/>
  <c r="H379" i="12"/>
  <c r="H395" i="12"/>
  <c r="H411" i="12"/>
  <c r="H427" i="12"/>
  <c r="H443" i="12"/>
  <c r="H459" i="12"/>
  <c r="H475" i="12"/>
  <c r="H491" i="12"/>
  <c r="H507" i="12"/>
  <c r="H523" i="12"/>
  <c r="H531" i="12"/>
  <c r="H539" i="12"/>
  <c r="H547" i="12"/>
  <c r="H556" i="12"/>
  <c r="H563" i="12"/>
  <c r="H567" i="12"/>
  <c r="H571" i="12"/>
  <c r="H575" i="12"/>
  <c r="H579" i="12"/>
  <c r="H583" i="12"/>
  <c r="H587" i="12"/>
  <c r="H591" i="12"/>
  <c r="H595" i="12"/>
  <c r="H599" i="12"/>
  <c r="H603" i="12"/>
  <c r="H607" i="12"/>
  <c r="H611" i="12"/>
  <c r="H615" i="12"/>
  <c r="H619" i="12"/>
  <c r="H623" i="12"/>
  <c r="H263" i="12"/>
  <c r="H316" i="12"/>
  <c r="H328" i="12"/>
  <c r="H344" i="12"/>
  <c r="H360" i="12"/>
  <c r="H376" i="12"/>
  <c r="H392" i="12"/>
  <c r="H408" i="12"/>
  <c r="H424" i="12"/>
  <c r="H440" i="12"/>
  <c r="H456" i="12"/>
  <c r="H472" i="12"/>
  <c r="H488" i="12"/>
  <c r="H504" i="12"/>
  <c r="H520" i="12"/>
  <c r="H304" i="12"/>
  <c r="H372" i="12"/>
  <c r="H436" i="12"/>
  <c r="H500" i="12"/>
  <c r="H709" i="12"/>
  <c r="H725" i="12"/>
  <c r="H230" i="12"/>
  <c r="H318" i="12"/>
  <c r="H382" i="12"/>
  <c r="H446" i="12"/>
  <c r="H510" i="12"/>
  <c r="H628" i="12"/>
  <c r="H632" i="12"/>
  <c r="H636" i="12"/>
  <c r="H640" i="12"/>
  <c r="H644" i="12"/>
  <c r="H648" i="12"/>
  <c r="H652" i="12"/>
  <c r="H656" i="12"/>
  <c r="H660" i="12"/>
  <c r="H664" i="12"/>
  <c r="H668" i="12"/>
  <c r="H672" i="12"/>
  <c r="H676" i="12"/>
  <c r="H680" i="12"/>
  <c r="H684" i="12"/>
  <c r="H688" i="12"/>
  <c r="H692" i="12"/>
  <c r="H700" i="12"/>
  <c r="H716" i="12"/>
  <c r="H730" i="12"/>
  <c r="H738" i="12"/>
  <c r="N363" i="12"/>
  <c r="H231" i="12"/>
  <c r="H202" i="12"/>
  <c r="H250" i="12"/>
  <c r="H278" i="12"/>
  <c r="H299" i="12"/>
  <c r="H297" i="12"/>
  <c r="H336" i="12"/>
  <c r="H368" i="12"/>
  <c r="H400" i="12"/>
  <c r="H432" i="12"/>
  <c r="H464" i="12"/>
  <c r="H496" i="12"/>
  <c r="H559" i="12"/>
  <c r="H296" i="12"/>
  <c r="H341" i="12"/>
  <c r="H373" i="12"/>
  <c r="H405" i="12"/>
  <c r="H437" i="12"/>
  <c r="H469" i="12"/>
  <c r="H501" i="12"/>
  <c r="H527" i="12"/>
  <c r="H543" i="12"/>
  <c r="H561" i="12"/>
  <c r="H569" i="12"/>
  <c r="H577" i="12"/>
  <c r="H585" i="12"/>
  <c r="H593" i="12"/>
  <c r="H601" i="12"/>
  <c r="H609" i="12"/>
  <c r="H617" i="12"/>
  <c r="H625" i="12"/>
  <c r="H199" i="12"/>
  <c r="H322" i="12"/>
  <c r="H354" i="12"/>
  <c r="H386" i="12"/>
  <c r="H418" i="12"/>
  <c r="H450" i="12"/>
  <c r="H482" i="12"/>
  <c r="H514" i="12"/>
  <c r="H366" i="12"/>
  <c r="H494" i="12"/>
  <c r="H715" i="12"/>
  <c r="H309" i="12"/>
  <c r="H388" i="12"/>
  <c r="H516" i="12"/>
  <c r="H634" i="12"/>
  <c r="H642" i="12"/>
  <c r="H650" i="12"/>
  <c r="H658" i="12"/>
  <c r="H666" i="12"/>
  <c r="H674" i="12"/>
  <c r="H682" i="12"/>
  <c r="H690" i="12"/>
  <c r="H710" i="12"/>
  <c r="H734" i="12"/>
  <c r="H747" i="12"/>
  <c r="H758" i="12"/>
  <c r="H770" i="12"/>
  <c r="H779" i="12"/>
  <c r="H790" i="12"/>
  <c r="H802" i="12"/>
  <c r="H811" i="12"/>
  <c r="H822" i="12"/>
  <c r="H834" i="12"/>
  <c r="H843" i="12"/>
  <c r="H854" i="12"/>
  <c r="H866" i="12"/>
  <c r="H875" i="12"/>
  <c r="H886" i="12"/>
  <c r="H898" i="12"/>
  <c r="H907" i="12"/>
  <c r="H333" i="12"/>
  <c r="H403" i="12"/>
  <c r="H468" i="12"/>
  <c r="H533" i="12"/>
  <c r="H545" i="12"/>
  <c r="H554" i="12"/>
  <c r="H712" i="12"/>
  <c r="H414" i="12"/>
  <c r="H741" i="12"/>
  <c r="H788" i="12"/>
  <c r="H884" i="12"/>
  <c r="H915" i="12"/>
  <c r="H923" i="12"/>
  <c r="H931" i="12"/>
  <c r="H939" i="12"/>
  <c r="H947" i="12"/>
  <c r="H955" i="12"/>
  <c r="H963" i="12"/>
  <c r="H971" i="12"/>
  <c r="H979" i="12"/>
  <c r="H987" i="12"/>
  <c r="H995" i="12"/>
  <c r="H413" i="12"/>
  <c r="H708" i="12"/>
  <c r="H753" i="12"/>
  <c r="H785" i="12"/>
  <c r="H808" i="12"/>
  <c r="H824" i="12"/>
  <c r="H840" i="12"/>
  <c r="H872" i="12"/>
  <c r="H904" i="12"/>
  <c r="H796" i="12"/>
  <c r="H848" i="12"/>
  <c r="H896" i="12"/>
  <c r="H558" i="12"/>
  <c r="H733" i="12"/>
  <c r="H765" i="12"/>
  <c r="H849" i="12"/>
  <c r="H881" i="12"/>
  <c r="H913" i="12"/>
  <c r="H921" i="12"/>
  <c r="H929" i="12"/>
  <c r="H937" i="12"/>
  <c r="H945" i="12"/>
  <c r="H953" i="12"/>
  <c r="H961" i="12"/>
  <c r="H969" i="12"/>
  <c r="H977" i="12"/>
  <c r="H988" i="12"/>
  <c r="H996" i="12"/>
  <c r="H557" i="12"/>
  <c r="H728" i="12"/>
  <c r="H776" i="12"/>
  <c r="H809" i="12"/>
  <c r="H833" i="12"/>
  <c r="H880" i="12"/>
  <c r="N234" i="12"/>
  <c r="N201" i="12"/>
  <c r="N324" i="12"/>
  <c r="N388" i="12"/>
  <c r="N452" i="12"/>
  <c r="N516" i="12"/>
  <c r="N303" i="12"/>
  <c r="N330" i="12"/>
  <c r="N412" i="12"/>
  <c r="N508" i="12"/>
  <c r="N535" i="12"/>
  <c r="N449" i="12"/>
  <c r="N698" i="12"/>
  <c r="N714" i="12"/>
  <c r="N729" i="12"/>
  <c r="N760" i="12"/>
  <c r="N793" i="12"/>
  <c r="N825" i="12"/>
  <c r="N841" i="12"/>
  <c r="N338" i="12"/>
  <c r="N355" i="12"/>
  <c r="N455" i="12"/>
  <c r="N519" i="12"/>
  <c r="N417" i="12"/>
  <c r="H260" i="12"/>
  <c r="H215" i="12"/>
  <c r="H210" i="12"/>
  <c r="H259" i="12"/>
  <c r="H286" i="12"/>
  <c r="H307" i="12"/>
  <c r="H235" i="12"/>
  <c r="H319" i="12"/>
  <c r="H351" i="12"/>
  <c r="H383" i="12"/>
  <c r="H415" i="12"/>
  <c r="H447" i="12"/>
  <c r="H479" i="12"/>
  <c r="H511" i="12"/>
  <c r="H312" i="12"/>
  <c r="H348" i="12"/>
  <c r="H380" i="12"/>
  <c r="H412" i="12"/>
  <c r="H444" i="12"/>
  <c r="H476" i="12"/>
  <c r="H508" i="12"/>
  <c r="H532" i="12"/>
  <c r="H548" i="12"/>
  <c r="H564" i="12"/>
  <c r="H572" i="12"/>
  <c r="H580" i="12"/>
  <c r="H588" i="12"/>
  <c r="H596" i="12"/>
  <c r="H604" i="12"/>
  <c r="H612" i="12"/>
  <c r="H620" i="12"/>
  <c r="H279" i="12"/>
  <c r="H337" i="12"/>
  <c r="H369" i="12"/>
  <c r="H401" i="12"/>
  <c r="H433" i="12"/>
  <c r="H465" i="12"/>
  <c r="H497" i="12"/>
  <c r="H429" i="12"/>
  <c r="H698" i="12"/>
  <c r="H323" i="12"/>
  <c r="H451" i="12"/>
  <c r="H629" i="12"/>
  <c r="H637" i="12"/>
  <c r="H645" i="12"/>
  <c r="H653" i="12"/>
  <c r="H661" i="12"/>
  <c r="H669" i="12"/>
  <c r="H677" i="12"/>
  <c r="H685" i="12"/>
  <c r="H693" i="12"/>
  <c r="H721" i="12"/>
  <c r="H739" i="12"/>
  <c r="H750" i="12"/>
  <c r="H762" i="12"/>
  <c r="H771" i="12"/>
  <c r="H782" i="12"/>
  <c r="H794" i="12"/>
  <c r="H803" i="12"/>
  <c r="H814" i="12"/>
  <c r="H826" i="12"/>
  <c r="H835" i="12"/>
  <c r="H846" i="12"/>
  <c r="H858" i="12"/>
  <c r="H867" i="12"/>
  <c r="H878" i="12"/>
  <c r="H890" i="12"/>
  <c r="H899" i="12"/>
  <c r="H910" i="12"/>
  <c r="H339" i="12"/>
  <c r="H404" i="12"/>
  <c r="H525" i="12"/>
  <c r="H537" i="12"/>
  <c r="H546" i="12"/>
  <c r="H696" i="12"/>
  <c r="H722" i="12"/>
  <c r="H420" i="12"/>
  <c r="H756" i="12"/>
  <c r="H852" i="12"/>
  <c r="H889" i="12"/>
  <c r="H918" i="12"/>
  <c r="H926" i="12"/>
  <c r="H934" i="12"/>
  <c r="H942" i="12"/>
  <c r="H950" i="12"/>
  <c r="H958" i="12"/>
  <c r="H966" i="12"/>
  <c r="H974" i="12"/>
  <c r="H982" i="12"/>
  <c r="H990" i="12"/>
  <c r="H998" i="12"/>
  <c r="H419" i="12"/>
  <c r="H736" i="12"/>
  <c r="H768" i="12"/>
  <c r="H797" i="12"/>
  <c r="H813" i="12"/>
  <c r="H829" i="12"/>
  <c r="H845" i="12"/>
  <c r="H877" i="12"/>
  <c r="H909" i="12"/>
  <c r="H745" i="12"/>
  <c r="H801" i="12"/>
  <c r="H853" i="12"/>
  <c r="H901" i="12"/>
  <c r="H718" i="12"/>
  <c r="H748" i="12"/>
  <c r="H780" i="12"/>
  <c r="H860" i="12"/>
  <c r="H892" i="12"/>
  <c r="H916" i="12"/>
  <c r="H924" i="12"/>
  <c r="H932" i="12"/>
  <c r="H940" i="12"/>
  <c r="H948" i="12"/>
  <c r="H956" i="12"/>
  <c r="H964" i="12"/>
  <c r="H972" i="12"/>
  <c r="H980" i="12"/>
  <c r="H989" i="12"/>
  <c r="H997" i="12"/>
  <c r="H702" i="12"/>
  <c r="H729" i="12"/>
  <c r="H777" i="12"/>
  <c r="H812" i="12"/>
  <c r="H836" i="12"/>
  <c r="H912" i="12"/>
  <c r="N243" i="12"/>
  <c r="N282" i="12"/>
  <c r="N554" i="12"/>
  <c r="N246" i="12"/>
  <c r="N442" i="12"/>
  <c r="N242" i="12"/>
  <c r="N290" i="12"/>
  <c r="H272" i="12"/>
  <c r="H224" i="12"/>
  <c r="H211" i="12"/>
  <c r="H266" i="12"/>
  <c r="H290" i="12"/>
  <c r="H310" i="12"/>
  <c r="H236" i="12"/>
  <c r="H320" i="12"/>
  <c r="H352" i="12"/>
  <c r="H384" i="12"/>
  <c r="H416" i="12"/>
  <c r="H448" i="12"/>
  <c r="H480" i="12"/>
  <c r="H512" i="12"/>
  <c r="H325" i="12"/>
  <c r="H357" i="12"/>
  <c r="H389" i="12"/>
  <c r="H421" i="12"/>
  <c r="H453" i="12"/>
  <c r="H485" i="12"/>
  <c r="H517" i="12"/>
  <c r="H535" i="12"/>
  <c r="H551" i="12"/>
  <c r="H565" i="12"/>
  <c r="H573" i="12"/>
  <c r="H581" i="12"/>
  <c r="H589" i="12"/>
  <c r="H597" i="12"/>
  <c r="H605" i="12"/>
  <c r="H613" i="12"/>
  <c r="H621" i="12"/>
  <c r="H300" i="12"/>
  <c r="H338" i="12"/>
  <c r="H370" i="12"/>
  <c r="H402" i="12"/>
  <c r="H434" i="12"/>
  <c r="H466" i="12"/>
  <c r="H498" i="12"/>
  <c r="H430" i="12"/>
  <c r="H699" i="12"/>
  <c r="H204" i="12"/>
  <c r="H324" i="12"/>
  <c r="H452" i="12"/>
  <c r="H630" i="12"/>
  <c r="H638" i="12"/>
  <c r="H646" i="12"/>
  <c r="H654" i="12"/>
  <c r="H662" i="12"/>
  <c r="H670" i="12"/>
  <c r="H678" i="12"/>
  <c r="H686" i="12"/>
  <c r="H694" i="12"/>
  <c r="H726" i="12"/>
  <c r="H742" i="12"/>
  <c r="H754" i="12"/>
  <c r="H763" i="12"/>
  <c r="H774" i="12"/>
  <c r="H786" i="12"/>
  <c r="H795" i="12"/>
  <c r="H806" i="12"/>
  <c r="H818" i="12"/>
  <c r="H827" i="12"/>
  <c r="H838" i="12"/>
  <c r="H850" i="12"/>
  <c r="H859" i="12"/>
  <c r="H870" i="12"/>
  <c r="H882" i="12"/>
  <c r="H891" i="12"/>
  <c r="H902" i="12"/>
  <c r="H340" i="12"/>
  <c r="H461" i="12"/>
  <c r="H529" i="12"/>
  <c r="H538" i="12"/>
  <c r="H549" i="12"/>
  <c r="H706" i="12"/>
  <c r="H723" i="12"/>
  <c r="H697" i="12"/>
  <c r="H772" i="12"/>
  <c r="H857" i="12"/>
  <c r="H900" i="12"/>
  <c r="H919" i="12"/>
  <c r="H927" i="12"/>
  <c r="H935" i="12"/>
  <c r="H943" i="12"/>
  <c r="H951" i="12"/>
  <c r="H959" i="12"/>
  <c r="H967" i="12"/>
  <c r="H975" i="12"/>
  <c r="H983" i="12"/>
  <c r="H991" i="12"/>
  <c r="H999" i="12"/>
  <c r="H984" i="12"/>
  <c r="H478" i="12"/>
  <c r="H737" i="12"/>
  <c r="H769" i="12"/>
  <c r="H800" i="12"/>
  <c r="H816" i="12"/>
  <c r="H832" i="12"/>
  <c r="H856" i="12"/>
  <c r="H888" i="12"/>
  <c r="H760" i="12"/>
  <c r="H820" i="12"/>
  <c r="H864" i="12"/>
  <c r="H477" i="12"/>
  <c r="H719" i="12"/>
  <c r="H749" i="12"/>
  <c r="H781" i="12"/>
  <c r="H865" i="12"/>
  <c r="H897" i="12"/>
  <c r="H917" i="12"/>
  <c r="H925" i="12"/>
  <c r="H933" i="12"/>
  <c r="H941" i="12"/>
  <c r="H949" i="12"/>
  <c r="H957" i="12"/>
  <c r="H965" i="12"/>
  <c r="H973" i="12"/>
  <c r="H981" i="12"/>
  <c r="H992" i="12"/>
  <c r="H1000" i="12"/>
  <c r="H350" i="12"/>
  <c r="H703" i="12"/>
  <c r="H744" i="12"/>
  <c r="H793" i="12"/>
  <c r="H817" i="12"/>
  <c r="H841" i="12"/>
  <c r="N239" i="12"/>
  <c r="N288" i="12"/>
  <c r="N356" i="12"/>
  <c r="N420" i="12"/>
  <c r="N484" i="12"/>
  <c r="N538" i="12"/>
  <c r="N320" i="12"/>
  <c r="N380" i="12"/>
  <c r="N411" i="12"/>
  <c r="H246" i="12"/>
  <c r="H399" i="12"/>
  <c r="H555" i="12"/>
  <c r="H396" i="12"/>
  <c r="H524" i="12"/>
  <c r="H576" i="12"/>
  <c r="H608" i="12"/>
  <c r="H321" i="12"/>
  <c r="H449" i="12"/>
  <c r="H493" i="12"/>
  <c r="H515" i="12"/>
  <c r="H657" i="12"/>
  <c r="H689" i="12"/>
  <c r="H755" i="12"/>
  <c r="H798" i="12"/>
  <c r="H842" i="12"/>
  <c r="H883" i="12"/>
  <c r="H397" i="12"/>
  <c r="H553" i="12"/>
  <c r="H773" i="12"/>
  <c r="H930" i="12"/>
  <c r="H962" i="12"/>
  <c r="H994" i="12"/>
  <c r="H752" i="12"/>
  <c r="H837" i="12"/>
  <c r="H792" i="12"/>
  <c r="H732" i="12"/>
  <c r="H908" i="12"/>
  <c r="H944" i="12"/>
  <c r="H976" i="12"/>
  <c r="H356" i="12"/>
  <c r="H828" i="12"/>
  <c r="N432" i="12"/>
  <c r="N348" i="12"/>
  <c r="N704" i="12"/>
  <c r="N777" i="12"/>
  <c r="N792" i="12"/>
  <c r="N808" i="12"/>
  <c r="N457" i="12"/>
  <c r="N504" i="12"/>
  <c r="N270" i="12"/>
  <c r="N806" i="12"/>
  <c r="N914" i="12"/>
  <c r="N433" i="12"/>
  <c r="N856" i="12"/>
  <c r="N872" i="12"/>
  <c r="N888" i="12"/>
  <c r="N904" i="12"/>
  <c r="N927" i="12"/>
  <c r="N991" i="12"/>
  <c r="N230" i="12"/>
  <c r="N220" i="12"/>
  <c r="N206" i="12"/>
  <c r="N350" i="12"/>
  <c r="N414" i="12"/>
  <c r="N495" i="12"/>
  <c r="N271" i="12"/>
  <c r="N275" i="12"/>
  <c r="N268" i="12"/>
  <c r="N402" i="12"/>
  <c r="N419" i="12"/>
  <c r="N731" i="12"/>
  <c r="N746" i="12"/>
  <c r="N779" i="12"/>
  <c r="N795" i="12"/>
  <c r="N836" i="12"/>
  <c r="N852" i="12"/>
  <c r="N879" i="12"/>
  <c r="N918" i="12"/>
  <c r="N236" i="12"/>
  <c r="N198" i="12"/>
  <c r="N216" i="12"/>
  <c r="N245" i="12"/>
  <c r="N297" i="12"/>
  <c r="N313" i="12"/>
  <c r="N431" i="12"/>
  <c r="N364" i="12"/>
  <c r="N460" i="12"/>
  <c r="N543" i="12"/>
  <c r="N443" i="12"/>
  <c r="N703" i="12"/>
  <c r="N719" i="12"/>
  <c r="N737" i="12"/>
  <c r="N753" i="12"/>
  <c r="N769" i="12"/>
  <c r="N785" i="12"/>
  <c r="N801" i="12"/>
  <c r="N817" i="12"/>
  <c r="N833" i="12"/>
  <c r="N376" i="12"/>
  <c r="N459" i="12"/>
  <c r="N463" i="12"/>
  <c r="N435" i="12"/>
  <c r="N756" i="12"/>
  <c r="N775" i="12"/>
  <c r="N772" i="12"/>
  <c r="N790" i="12"/>
  <c r="N868" i="12"/>
  <c r="N895" i="12"/>
  <c r="N922" i="12"/>
  <c r="N445" i="12"/>
  <c r="N762" i="12"/>
  <c r="N250" i="12"/>
  <c r="N383" i="12"/>
  <c r="N506" i="12"/>
  <c r="N300" i="12"/>
  <c r="N390" i="12"/>
  <c r="N486" i="12"/>
  <c r="N517" i="12"/>
  <c r="N293" i="12"/>
  <c r="N488" i="12"/>
  <c r="N781" i="12"/>
  <c r="N285" i="12"/>
  <c r="N393" i="12"/>
  <c r="N375" i="12"/>
  <c r="N482" i="12"/>
  <c r="N739" i="12"/>
  <c r="N755" i="12"/>
  <c r="N771" i="12"/>
  <c r="N787" i="12"/>
  <c r="N896" i="12"/>
  <c r="N931" i="12"/>
  <c r="N963" i="12"/>
  <c r="N995" i="12"/>
  <c r="N708" i="12"/>
  <c r="N848" i="12"/>
  <c r="N997" i="12"/>
  <c r="N907" i="12"/>
  <c r="N498" i="12"/>
  <c r="N802" i="12"/>
  <c r="N871" i="12"/>
  <c r="N903" i="12"/>
  <c r="N204" i="12"/>
  <c r="N226" i="12"/>
  <c r="N260" i="12"/>
  <c r="N307" i="12"/>
  <c r="N362" i="12"/>
  <c r="N426" i="12"/>
  <c r="N490" i="12"/>
  <c r="N259" i="12"/>
  <c r="N342" i="12"/>
  <c r="N406" i="12"/>
  <c r="N470" i="12"/>
  <c r="N523" i="12"/>
  <c r="N548" i="12"/>
  <c r="N563" i="12"/>
  <c r="N567" i="12"/>
  <c r="N571" i="12"/>
  <c r="N575" i="12"/>
  <c r="N579" i="12"/>
  <c r="N583" i="12"/>
  <c r="N587" i="12"/>
  <c r="N591" i="12"/>
  <c r="N595" i="12"/>
  <c r="N343" i="12"/>
  <c r="N505" i="12"/>
  <c r="N525" i="12"/>
  <c r="N757" i="12"/>
  <c r="N789" i="12"/>
  <c r="N821" i="12"/>
  <c r="N253" i="12"/>
  <c r="N598" i="12"/>
  <c r="N602" i="12"/>
  <c r="N606" i="12"/>
  <c r="N610" i="12"/>
  <c r="N615" i="12"/>
  <c r="N623" i="12"/>
  <c r="N705" i="12"/>
  <c r="N721" i="12"/>
  <c r="N456" i="12"/>
  <c r="N822" i="12"/>
  <c r="H275" i="12"/>
  <c r="H287" i="12"/>
  <c r="H431" i="12"/>
  <c r="H295" i="12"/>
  <c r="H428" i="12"/>
  <c r="H540" i="12"/>
  <c r="H584" i="12"/>
  <c r="H616" i="12"/>
  <c r="H353" i="12"/>
  <c r="H481" i="12"/>
  <c r="H714" i="12"/>
  <c r="H633" i="12"/>
  <c r="H665" i="12"/>
  <c r="H705" i="12"/>
  <c r="H766" i="12"/>
  <c r="H810" i="12"/>
  <c r="H851" i="12"/>
  <c r="H894" i="12"/>
  <c r="H467" i="12"/>
  <c r="H707" i="12"/>
  <c r="H868" i="12"/>
  <c r="H938" i="12"/>
  <c r="H970" i="12"/>
  <c r="H784" i="12"/>
  <c r="H861" i="12"/>
  <c r="H825" i="12"/>
  <c r="H764" i="12"/>
  <c r="H920" i="12"/>
  <c r="H952" i="12"/>
  <c r="H985" i="12"/>
  <c r="H713" i="12"/>
  <c r="H869" i="12"/>
  <c r="N235" i="12"/>
  <c r="N310" i="12"/>
  <c r="N272" i="12"/>
  <c r="N444" i="12"/>
  <c r="N475" i="12"/>
  <c r="N552" i="12"/>
  <c r="N339" i="12"/>
  <c r="N809" i="12"/>
  <c r="N337" i="12"/>
  <c r="N304" i="12"/>
  <c r="N472" i="12"/>
  <c r="N962" i="12"/>
  <c r="N814" i="12"/>
  <c r="N975" i="12"/>
  <c r="N249" i="12"/>
  <c r="N265" i="12"/>
  <c r="N281" i="12"/>
  <c r="N478" i="12"/>
  <c r="N509" i="12"/>
  <c r="N550" i="12"/>
  <c r="N289" i="12"/>
  <c r="N368" i="12"/>
  <c r="N410" i="12"/>
  <c r="N480" i="12"/>
  <c r="N501" i="12"/>
  <c r="N522" i="12"/>
  <c r="N555" i="12"/>
  <c r="N256" i="12"/>
  <c r="N233" i="12"/>
  <c r="N379" i="12"/>
  <c r="N513" i="12"/>
  <c r="N597" i="12"/>
  <c r="N601" i="12"/>
  <c r="N605" i="12"/>
  <c r="N609" i="12"/>
  <c r="N613" i="12"/>
  <c r="N621" i="12"/>
  <c r="N700" i="12"/>
  <c r="N716" i="12"/>
  <c r="N354" i="12"/>
  <c r="N369" i="12"/>
  <c r="N626" i="12"/>
  <c r="N812" i="12"/>
  <c r="N950" i="12"/>
  <c r="N222" i="12"/>
  <c r="N238" i="12"/>
  <c r="N283" i="12"/>
  <c r="N309" i="12"/>
  <c r="N340" i="12"/>
  <c r="N404" i="12"/>
  <c r="N468" i="12"/>
  <c r="N530" i="12"/>
  <c r="N278" i="12"/>
  <c r="N335" i="12"/>
  <c r="N416" i="12"/>
  <c r="N437" i="12"/>
  <c r="N458" i="12"/>
  <c r="N511" i="12"/>
  <c r="N223" i="12"/>
  <c r="N332" i="12"/>
  <c r="N491" i="12"/>
  <c r="N527" i="12"/>
  <c r="N227" i="12"/>
  <c r="N299" i="12"/>
  <c r="N467" i="12"/>
  <c r="N466" i="12"/>
  <c r="N483" i="12"/>
  <c r="N629" i="12"/>
  <c r="N633" i="12"/>
  <c r="N637" i="12"/>
  <c r="N641" i="12"/>
  <c r="N645" i="12"/>
  <c r="N649" i="12"/>
  <c r="N653" i="12"/>
  <c r="N657" i="12"/>
  <c r="N661" i="12"/>
  <c r="N665" i="12"/>
  <c r="N669" i="12"/>
  <c r="N673" i="12"/>
  <c r="N677" i="12"/>
  <c r="N681" i="12"/>
  <c r="N685" i="12"/>
  <c r="N689" i="12"/>
  <c r="N693" i="12"/>
  <c r="N701" i="12"/>
  <c r="N717" i="12"/>
  <c r="N743" i="12"/>
  <c r="N740" i="12"/>
  <c r="N758" i="12"/>
  <c r="N791" i="12"/>
  <c r="N381" i="12"/>
  <c r="N798" i="12"/>
  <c r="N938" i="12"/>
  <c r="N954" i="12"/>
  <c r="N970" i="12"/>
  <c r="N308" i="12"/>
  <c r="N702" i="12"/>
  <c r="N263" i="12"/>
  <c r="N266" i="12"/>
  <c r="N262" i="12"/>
  <c r="N351" i="12"/>
  <c r="N384" i="12"/>
  <c r="N405" i="12"/>
  <c r="N274" i="12"/>
  <c r="N306" i="12"/>
  <c r="N325" i="12"/>
  <c r="N454" i="12"/>
  <c r="N524" i="12"/>
  <c r="N560" i="12"/>
  <c r="N564" i="12"/>
  <c r="N568" i="12"/>
  <c r="N572" i="12"/>
  <c r="N580" i="12"/>
  <c r="N584" i="12"/>
  <c r="N588" i="12"/>
  <c r="N592" i="12"/>
  <c r="N596" i="12"/>
  <c r="N733" i="12"/>
  <c r="N748" i="12"/>
  <c r="N813" i="12"/>
  <c r="N826" i="12"/>
  <c r="N409" i="12"/>
  <c r="N614" i="12"/>
  <c r="N707" i="12"/>
  <c r="N818" i="12"/>
  <c r="N884" i="12"/>
  <c r="N911" i="12"/>
  <c r="N776" i="12"/>
  <c r="N851" i="12"/>
  <c r="N864" i="12"/>
  <c r="N880" i="12"/>
  <c r="N713" i="12"/>
  <c r="N831" i="12"/>
  <c r="N873" i="12"/>
  <c r="N905" i="12"/>
  <c r="N935" i="12"/>
  <c r="N967" i="12"/>
  <c r="N999" i="12"/>
  <c r="N489" i="12"/>
  <c r="N850" i="12"/>
  <c r="N870" i="12"/>
  <c r="N897" i="12"/>
  <c r="N957" i="12"/>
  <c r="N908" i="12"/>
  <c r="N998" i="12"/>
  <c r="N859" i="12"/>
  <c r="N917" i="12"/>
  <c r="N981" i="12"/>
  <c r="N616" i="12"/>
  <c r="N724" i="12"/>
  <c r="N877" i="12"/>
  <c r="N928" i="12"/>
  <c r="N317" i="12"/>
  <c r="N881" i="12"/>
  <c r="N945" i="12"/>
  <c r="N860" i="12"/>
  <c r="N723" i="12"/>
  <c r="N843" i="12"/>
  <c r="N925" i="12"/>
  <c r="N985" i="12"/>
  <c r="N1001" i="12"/>
  <c r="N986" i="12"/>
  <c r="N225" i="12"/>
  <c r="N232" i="12"/>
  <c r="N264" i="12"/>
  <c r="N334" i="12"/>
  <c r="N398" i="12"/>
  <c r="N462" i="12"/>
  <c r="N526" i="12"/>
  <c r="N558" i="12"/>
  <c r="H298" i="12"/>
  <c r="H335" i="12"/>
  <c r="H463" i="12"/>
  <c r="H332" i="12"/>
  <c r="H460" i="12"/>
  <c r="H560" i="12"/>
  <c r="H592" i="12"/>
  <c r="H624" i="12"/>
  <c r="H385" i="12"/>
  <c r="H513" i="12"/>
  <c r="H303" i="12"/>
  <c r="H641" i="12"/>
  <c r="H673" i="12"/>
  <c r="H731" i="12"/>
  <c r="H778" i="12"/>
  <c r="H819" i="12"/>
  <c r="H862" i="12"/>
  <c r="H906" i="12"/>
  <c r="H530" i="12"/>
  <c r="H349" i="12"/>
  <c r="H914" i="12"/>
  <c r="H946" i="12"/>
  <c r="H978" i="12"/>
  <c r="H237" i="12"/>
  <c r="H805" i="12"/>
  <c r="H893" i="12"/>
  <c r="H885" i="12"/>
  <c r="H844" i="12"/>
  <c r="H928" i="12"/>
  <c r="H960" i="12"/>
  <c r="H993" i="12"/>
  <c r="H761" i="12"/>
  <c r="N217" i="12"/>
  <c r="N347" i="12"/>
  <c r="N728" i="12"/>
  <c r="N761" i="12"/>
  <c r="N200" i="12"/>
  <c r="N473" i="12"/>
  <c r="N847" i="12"/>
  <c r="N912" i="12"/>
  <c r="N946" i="12"/>
  <c r="N978" i="12"/>
  <c r="N434" i="12"/>
  <c r="N846" i="12"/>
  <c r="N862" i="12"/>
  <c r="N878" i="12"/>
  <c r="N894" i="12"/>
  <c r="N910" i="12"/>
  <c r="N959" i="12"/>
  <c r="N988" i="12"/>
  <c r="N221" i="12"/>
  <c r="N199" i="12"/>
  <c r="N248" i="12"/>
  <c r="N318" i="12"/>
  <c r="N382" i="12"/>
  <c r="N446" i="12"/>
  <c r="N224" i="12"/>
  <c r="N403" i="12"/>
  <c r="N537" i="12"/>
  <c r="N305" i="12"/>
  <c r="N401" i="12"/>
  <c r="N477" i="12"/>
  <c r="N747" i="12"/>
  <c r="N763" i="12"/>
  <c r="N778" i="12"/>
  <c r="N834" i="12"/>
  <c r="N858" i="12"/>
  <c r="N885" i="12"/>
  <c r="N934" i="12"/>
  <c r="N982" i="12"/>
  <c r="N292" i="12"/>
  <c r="N295" i="12"/>
  <c r="N311" i="12"/>
  <c r="N346" i="12"/>
  <c r="N447" i="12"/>
  <c r="N255" i="12"/>
  <c r="N428" i="12"/>
  <c r="N544" i="12"/>
  <c r="N254" i="12"/>
  <c r="N424" i="12"/>
  <c r="N545" i="12"/>
  <c r="N709" i="12"/>
  <c r="N725" i="12"/>
  <c r="N736" i="12"/>
  <c r="N752" i="12"/>
  <c r="N768" i="12"/>
  <c r="N784" i="12"/>
  <c r="N816" i="12"/>
  <c r="N240" i="12"/>
  <c r="N312" i="12"/>
  <c r="N418" i="12"/>
  <c r="N759" i="12"/>
  <c r="N774" i="12"/>
  <c r="N750" i="12"/>
  <c r="N901" i="12"/>
  <c r="N920" i="12"/>
  <c r="N936" i="12"/>
  <c r="N952" i="12"/>
  <c r="N968" i="12"/>
  <c r="N205" i="12"/>
  <c r="N244" i="12"/>
  <c r="N298" i="12"/>
  <c r="N367" i="12"/>
  <c r="N496" i="12"/>
  <c r="N539" i="12"/>
  <c r="N301" i="12"/>
  <c r="N358" i="12"/>
  <c r="N389" i="12"/>
  <c r="N518" i="12"/>
  <c r="N576" i="12"/>
  <c r="N385" i="12"/>
  <c r="N507" i="12"/>
  <c r="N765" i="12"/>
  <c r="N780" i="12"/>
  <c r="N349" i="12"/>
  <c r="N391" i="12"/>
  <c r="N499" i="12"/>
  <c r="N754" i="12"/>
  <c r="N770" i="12"/>
  <c r="N782" i="12"/>
  <c r="N820" i="12"/>
  <c r="N451" i="12"/>
  <c r="N899" i="12"/>
  <c r="N915" i="12"/>
  <c r="N947" i="12"/>
  <c r="N979" i="12"/>
  <c r="N408" i="12"/>
  <c r="N835" i="12"/>
  <c r="N989" i="12"/>
  <c r="N996" i="12"/>
  <c r="N803" i="12"/>
  <c r="N913" i="12"/>
  <c r="N515" i="12"/>
  <c r="N845" i="12"/>
  <c r="N887" i="12"/>
  <c r="N994" i="12"/>
  <c r="N241" i="12"/>
  <c r="N323" i="12"/>
  <c r="N980" i="12"/>
  <c r="N948" i="12"/>
  <c r="N916" i="12"/>
  <c r="N892" i="12"/>
  <c r="N876" i="12"/>
  <c r="N855" i="12"/>
  <c r="N620" i="12"/>
  <c r="N902" i="12"/>
  <c r="N984" i="12"/>
  <c r="N316" i="12"/>
  <c r="N958" i="12"/>
  <c r="N926" i="12"/>
  <c r="N900" i="12"/>
  <c r="N863" i="12"/>
  <c r="N796" i="12"/>
  <c r="N715" i="12"/>
  <c r="N608" i="12"/>
  <c r="N557" i="12"/>
  <c r="N837" i="12"/>
  <c r="N514" i="12"/>
  <c r="N450" i="12"/>
  <c r="N397" i="12"/>
  <c r="N377" i="12"/>
  <c r="N589" i="12"/>
  <c r="N573" i="12"/>
  <c r="N532" i="12"/>
  <c r="N287" i="12"/>
  <c r="N202" i="12"/>
  <c r="N336" i="12"/>
  <c r="N366" i="12"/>
  <c r="N854" i="12"/>
  <c r="N252" i="12"/>
  <c r="N624" i="12"/>
  <c r="N909" i="12"/>
  <c r="N951" i="12"/>
  <c r="N799" i="12"/>
  <c r="N823" i="12"/>
  <c r="N890" i="12"/>
  <c r="N732" i="12"/>
  <c r="N353" i="12"/>
  <c r="N533" i="12"/>
  <c r="N582" i="12"/>
  <c r="N566" i="12"/>
  <c r="N394" i="12"/>
  <c r="N352" i="12"/>
  <c r="N711" i="12"/>
  <c r="N683" i="12"/>
  <c r="N667" i="12"/>
  <c r="N651" i="12"/>
  <c r="N635" i="12"/>
  <c r="N345" i="12"/>
  <c r="N465" i="12"/>
  <c r="N800" i="12"/>
  <c r="N492" i="12"/>
  <c r="N547" i="12"/>
  <c r="N436" i="12"/>
  <c r="N247" i="12"/>
  <c r="N618" i="12"/>
  <c r="N371" i="12"/>
  <c r="N617" i="12"/>
  <c r="N599" i="12"/>
  <c r="N319" i="12"/>
  <c r="N534" i="12"/>
  <c r="N944" i="12"/>
  <c r="N840" i="12"/>
  <c r="N824" i="12"/>
  <c r="N551" i="12"/>
  <c r="N277" i="12"/>
  <c r="H968" i="12"/>
  <c r="H954" i="12"/>
  <c r="H198" i="12"/>
  <c r="H746" i="12"/>
  <c r="H365" i="12"/>
  <c r="H568" i="12"/>
  <c r="H367" i="12"/>
  <c r="N395" i="12"/>
  <c r="N559" i="12"/>
  <c r="N269" i="12"/>
  <c r="N481" i="12"/>
  <c r="N197" i="12"/>
  <c r="N549" i="12"/>
  <c r="N794" i="12"/>
  <c r="H213" i="12"/>
  <c r="H222" i="12"/>
  <c r="H232" i="12"/>
  <c r="H203" i="12"/>
  <c r="H234" i="12"/>
  <c r="H252" i="12"/>
  <c r="H264" i="12"/>
  <c r="H273" i="12"/>
  <c r="H284" i="12"/>
  <c r="H206" i="12"/>
  <c r="H219" i="12"/>
  <c r="H227" i="12"/>
  <c r="H244" i="12"/>
  <c r="H269" i="12"/>
  <c r="N529" i="12"/>
  <c r="N423" i="12"/>
  <c r="N357" i="12"/>
  <c r="N487" i="12"/>
  <c r="N203" i="12"/>
  <c r="N734" i="12"/>
  <c r="N365" i="12"/>
  <c r="N439" i="12"/>
  <c r="H214" i="12"/>
  <c r="H225" i="12"/>
  <c r="H239" i="12"/>
  <c r="H208" i="12"/>
  <c r="H240" i="12"/>
  <c r="H256" i="12"/>
  <c r="H265" i="12"/>
  <c r="H276" i="12"/>
  <c r="H288" i="12"/>
  <c r="H207" i="12"/>
  <c r="H220" i="12"/>
  <c r="H228" i="12"/>
  <c r="H245" i="12"/>
  <c r="H277" i="12"/>
  <c r="N331" i="12"/>
  <c r="N327" i="12"/>
  <c r="N421" i="12"/>
  <c r="N341" i="12"/>
  <c r="N830" i="12"/>
  <c r="N413" i="12"/>
  <c r="N493" i="12"/>
  <c r="N730" i="12"/>
  <c r="H218" i="12"/>
  <c r="H226" i="12"/>
  <c r="H209" i="12"/>
  <c r="H248" i="12"/>
  <c r="H257" i="12"/>
  <c r="H268" i="12"/>
  <c r="H280" i="12"/>
  <c r="H289" i="12"/>
  <c r="H212" i="12"/>
  <c r="H223" i="12"/>
  <c r="H233" i="12"/>
  <c r="H253" i="12"/>
  <c r="H285" i="12"/>
  <c r="H200" i="12"/>
  <c r="H241" i="12"/>
  <c r="H251" i="12"/>
  <c r="H262" i="12"/>
  <c r="H274" i="12"/>
  <c r="G386" i="12"/>
  <c r="I204" i="12"/>
  <c r="I208" i="12"/>
  <c r="I212" i="12"/>
  <c r="I217" i="12"/>
  <c r="I229" i="12"/>
  <c r="I230" i="12"/>
  <c r="I234" i="12"/>
  <c r="I235" i="12"/>
  <c r="I238" i="12"/>
  <c r="I242" i="12"/>
  <c r="I243" i="12"/>
  <c r="I198" i="12"/>
  <c r="I199" i="12"/>
  <c r="I205" i="12"/>
  <c r="I216" i="12"/>
  <c r="I236" i="12"/>
  <c r="I237" i="12"/>
  <c r="I247" i="12"/>
  <c r="I255" i="12"/>
  <c r="I263" i="12"/>
  <c r="I271" i="12"/>
  <c r="I279" i="12"/>
  <c r="I287" i="12"/>
  <c r="I202" i="12"/>
  <c r="I203" i="12"/>
  <c r="I209" i="12"/>
  <c r="I213" i="12"/>
  <c r="I221" i="12"/>
  <c r="I225" i="12"/>
  <c r="I232" i="12"/>
  <c r="I240" i="12"/>
  <c r="I248" i="12"/>
  <c r="I249" i="12"/>
  <c r="I252" i="12"/>
  <c r="I256" i="12"/>
  <c r="I257" i="12"/>
  <c r="I260" i="12"/>
  <c r="I264" i="12"/>
  <c r="I265" i="12"/>
  <c r="I268" i="12"/>
  <c r="I272" i="12"/>
  <c r="I273" i="12"/>
  <c r="I276" i="12"/>
  <c r="I280" i="12"/>
  <c r="I281" i="12"/>
  <c r="I284" i="12"/>
  <c r="I197" i="12"/>
  <c r="I201" i="12"/>
  <c r="I206" i="12"/>
  <c r="I207" i="12"/>
  <c r="I215" i="12"/>
  <c r="I219" i="12"/>
  <c r="I220" i="12"/>
  <c r="I223" i="12"/>
  <c r="I224" i="12"/>
  <c r="I227" i="12"/>
  <c r="I228" i="12"/>
  <c r="I233" i="12"/>
  <c r="I239" i="12"/>
  <c r="I244" i="12"/>
  <c r="I245" i="12"/>
  <c r="I253" i="12"/>
  <c r="I261" i="12"/>
  <c r="I269" i="12"/>
  <c r="I277" i="12"/>
  <c r="I285" i="12"/>
  <c r="I293" i="12"/>
  <c r="I301" i="12"/>
  <c r="I309" i="12"/>
  <c r="I210" i="12"/>
  <c r="I211" i="12"/>
  <c r="I222" i="12"/>
  <c r="I241" i="12"/>
  <c r="I259" i="12"/>
  <c r="I275" i="12"/>
  <c r="I289" i="12"/>
  <c r="I294" i="12"/>
  <c r="I298" i="12"/>
  <c r="I303" i="12"/>
  <c r="I304" i="12"/>
  <c r="I307" i="12"/>
  <c r="I314" i="12"/>
  <c r="I317" i="12"/>
  <c r="I318" i="12"/>
  <c r="I323" i="12"/>
  <c r="I324" i="12"/>
  <c r="I333" i="12"/>
  <c r="I334" i="12"/>
  <c r="I339" i="12"/>
  <c r="I340" i="12"/>
  <c r="I349" i="12"/>
  <c r="I350" i="12"/>
  <c r="I355" i="12"/>
  <c r="I356" i="12"/>
  <c r="I365" i="12"/>
  <c r="I366" i="12"/>
  <c r="I371" i="12"/>
  <c r="I372" i="12"/>
  <c r="I381" i="12"/>
  <c r="I382" i="12"/>
  <c r="I387" i="12"/>
  <c r="I388" i="12"/>
  <c r="I397" i="12"/>
  <c r="I398" i="12"/>
  <c r="I403" i="12"/>
  <c r="I404" i="12"/>
  <c r="I413" i="12"/>
  <c r="I414" i="12"/>
  <c r="I419" i="12"/>
  <c r="I420" i="12"/>
  <c r="I429" i="12"/>
  <c r="I430" i="12"/>
  <c r="I435" i="12"/>
  <c r="I436" i="12"/>
  <c r="I445" i="12"/>
  <c r="I446" i="12"/>
  <c r="I451" i="12"/>
  <c r="I452" i="12"/>
  <c r="I461" i="12"/>
  <c r="I462" i="12"/>
  <c r="I467" i="12"/>
  <c r="I468" i="12"/>
  <c r="I477" i="12"/>
  <c r="I478" i="12"/>
  <c r="I483" i="12"/>
  <c r="I484" i="12"/>
  <c r="I493" i="12"/>
  <c r="I494" i="12"/>
  <c r="I499" i="12"/>
  <c r="I500" i="12"/>
  <c r="I509" i="12"/>
  <c r="I510" i="12"/>
  <c r="I515" i="12"/>
  <c r="I516" i="12"/>
  <c r="I525" i="12"/>
  <c r="I526" i="12"/>
  <c r="I529" i="12"/>
  <c r="I530" i="12"/>
  <c r="I533" i="12"/>
  <c r="I534" i="12"/>
  <c r="I537" i="12"/>
  <c r="I538" i="12"/>
  <c r="I541" i="12"/>
  <c r="I542" i="12"/>
  <c r="I545" i="12"/>
  <c r="I546" i="12"/>
  <c r="I549" i="12"/>
  <c r="I550" i="12"/>
  <c r="I553" i="12"/>
  <c r="I554" i="12"/>
  <c r="I557" i="12"/>
  <c r="I558" i="12"/>
  <c r="I200" i="12"/>
  <c r="I226" i="12"/>
  <c r="I254" i="12"/>
  <c r="I258" i="12"/>
  <c r="I270" i="12"/>
  <c r="I274" i="12"/>
  <c r="I286" i="12"/>
  <c r="I292" i="12"/>
  <c r="I297" i="12"/>
  <c r="I302" i="12"/>
  <c r="I308" i="12"/>
  <c r="I313" i="12"/>
  <c r="I319" i="12"/>
  <c r="I320" i="12"/>
  <c r="I329" i="12"/>
  <c r="I330" i="12"/>
  <c r="I335" i="12"/>
  <c r="I336" i="12"/>
  <c r="I345" i="12"/>
  <c r="I346" i="12"/>
  <c r="I351" i="12"/>
  <c r="I352" i="12"/>
  <c r="I361" i="12"/>
  <c r="I362" i="12"/>
  <c r="I367" i="12"/>
  <c r="I368" i="12"/>
  <c r="I377" i="12"/>
  <c r="I378" i="12"/>
  <c r="I383" i="12"/>
  <c r="I384" i="12"/>
  <c r="I393" i="12"/>
  <c r="I394" i="12"/>
  <c r="I399" i="12"/>
  <c r="I400" i="12"/>
  <c r="I409" i="12"/>
  <c r="I410" i="12"/>
  <c r="I415" i="12"/>
  <c r="I416" i="12"/>
  <c r="I425" i="12"/>
  <c r="I426" i="12"/>
  <c r="I431" i="12"/>
  <c r="I432" i="12"/>
  <c r="I441" i="12"/>
  <c r="I442" i="12"/>
  <c r="I447" i="12"/>
  <c r="I448" i="12"/>
  <c r="I457" i="12"/>
  <c r="I458" i="12"/>
  <c r="I463" i="12"/>
  <c r="I464" i="12"/>
  <c r="I473" i="12"/>
  <c r="I474" i="12"/>
  <c r="I479" i="12"/>
  <c r="I480" i="12"/>
  <c r="I489" i="12"/>
  <c r="I490" i="12"/>
  <c r="I495" i="12"/>
  <c r="I496" i="12"/>
  <c r="I505" i="12"/>
  <c r="I506" i="12"/>
  <c r="I511" i="12"/>
  <c r="I512" i="12"/>
  <c r="I521" i="12"/>
  <c r="I522" i="12"/>
  <c r="I555" i="12"/>
  <c r="I559" i="12"/>
  <c r="I214" i="12"/>
  <c r="I251" i="12"/>
  <c r="I267" i="12"/>
  <c r="I283" i="12"/>
  <c r="I290" i="12"/>
  <c r="I295" i="12"/>
  <c r="I296" i="12"/>
  <c r="I299" i="12"/>
  <c r="I306" i="12"/>
  <c r="I311" i="12"/>
  <c r="I312" i="12"/>
  <c r="I315" i="12"/>
  <c r="I325" i="12"/>
  <c r="I326" i="12"/>
  <c r="I331" i="12"/>
  <c r="I332" i="12"/>
  <c r="I341" i="12"/>
  <c r="I342" i="12"/>
  <c r="I347" i="12"/>
  <c r="I348" i="12"/>
  <c r="I357" i="12"/>
  <c r="I358" i="12"/>
  <c r="I363" i="12"/>
  <c r="I364" i="12"/>
  <c r="I373" i="12"/>
  <c r="I374" i="12"/>
  <c r="I379" i="12"/>
  <c r="I380" i="12"/>
  <c r="I389" i="12"/>
  <c r="I390" i="12"/>
  <c r="I395" i="12"/>
  <c r="I396" i="12"/>
  <c r="I405" i="12"/>
  <c r="I406" i="12"/>
  <c r="I411" i="12"/>
  <c r="I412" i="12"/>
  <c r="I421" i="12"/>
  <c r="I422" i="12"/>
  <c r="I427" i="12"/>
  <c r="I428" i="12"/>
  <c r="I437" i="12"/>
  <c r="I438" i="12"/>
  <c r="I443" i="12"/>
  <c r="I444" i="12"/>
  <c r="I453" i="12"/>
  <c r="I454" i="12"/>
  <c r="I459" i="12"/>
  <c r="I460" i="12"/>
  <c r="I469" i="12"/>
  <c r="I470" i="12"/>
  <c r="I475" i="12"/>
  <c r="I476" i="12"/>
  <c r="I485" i="12"/>
  <c r="I486" i="12"/>
  <c r="I491" i="12"/>
  <c r="I492" i="12"/>
  <c r="I501" i="12"/>
  <c r="I502" i="12"/>
  <c r="I507" i="12"/>
  <c r="I508" i="12"/>
  <c r="I517" i="12"/>
  <c r="I518" i="12"/>
  <c r="I523" i="12"/>
  <c r="I524" i="12"/>
  <c r="I527" i="12"/>
  <c r="I528" i="12"/>
  <c r="I531" i="12"/>
  <c r="I532" i="12"/>
  <c r="I535" i="12"/>
  <c r="I536" i="12"/>
  <c r="I539" i="12"/>
  <c r="I540" i="12"/>
  <c r="I543" i="12"/>
  <c r="I544" i="12"/>
  <c r="I547" i="12"/>
  <c r="I548" i="12"/>
  <c r="I551" i="12"/>
  <c r="I552" i="12"/>
  <c r="I556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246" i="12"/>
  <c r="I250" i="12"/>
  <c r="I278" i="12"/>
  <c r="I282" i="12"/>
  <c r="I328" i="12"/>
  <c r="I337" i="12"/>
  <c r="I354" i="12"/>
  <c r="I375" i="12"/>
  <c r="I392" i="12"/>
  <c r="I401" i="12"/>
  <c r="I418" i="12"/>
  <c r="I439" i="12"/>
  <c r="I456" i="12"/>
  <c r="I465" i="12"/>
  <c r="I482" i="12"/>
  <c r="I503" i="12"/>
  <c r="I520" i="12"/>
  <c r="I613" i="12"/>
  <c r="I615" i="12"/>
  <c r="I617" i="12"/>
  <c r="I619" i="12"/>
  <c r="I621" i="12"/>
  <c r="I623" i="12"/>
  <c r="I625" i="12"/>
  <c r="I697" i="12"/>
  <c r="I702" i="12"/>
  <c r="I703" i="12"/>
  <c r="I708" i="12"/>
  <c r="I713" i="12"/>
  <c r="I718" i="12"/>
  <c r="I719" i="12"/>
  <c r="I724" i="12"/>
  <c r="I728" i="12"/>
  <c r="I729" i="12"/>
  <c r="I732" i="12"/>
  <c r="I733" i="12"/>
  <c r="I736" i="12"/>
  <c r="I737" i="12"/>
  <c r="I740" i="12"/>
  <c r="I741" i="12"/>
  <c r="I744" i="12"/>
  <c r="I745" i="12"/>
  <c r="I748" i="12"/>
  <c r="I749" i="12"/>
  <c r="I752" i="12"/>
  <c r="I753" i="12"/>
  <c r="I756" i="12"/>
  <c r="I757" i="12"/>
  <c r="I760" i="12"/>
  <c r="I761" i="12"/>
  <c r="I764" i="12"/>
  <c r="I765" i="12"/>
  <c r="I768" i="12"/>
  <c r="I769" i="12"/>
  <c r="I772" i="12"/>
  <c r="I773" i="12"/>
  <c r="I776" i="12"/>
  <c r="I777" i="12"/>
  <c r="I780" i="12"/>
  <c r="I781" i="12"/>
  <c r="I784" i="12"/>
  <c r="I785" i="12"/>
  <c r="I788" i="12"/>
  <c r="I789" i="12"/>
  <c r="I792" i="12"/>
  <c r="I793" i="12"/>
  <c r="I796" i="12"/>
  <c r="I797" i="12"/>
  <c r="I800" i="12"/>
  <c r="I801" i="12"/>
  <c r="I804" i="12"/>
  <c r="I805" i="12"/>
  <c r="I808" i="12"/>
  <c r="I809" i="12"/>
  <c r="I812" i="12"/>
  <c r="I813" i="12"/>
  <c r="I816" i="12"/>
  <c r="I817" i="12"/>
  <c r="I820" i="12"/>
  <c r="I821" i="12"/>
  <c r="I824" i="12"/>
  <c r="I825" i="12"/>
  <c r="I828" i="12"/>
  <c r="I829" i="12"/>
  <c r="I832" i="12"/>
  <c r="I833" i="12"/>
  <c r="I836" i="12"/>
  <c r="I837" i="12"/>
  <c r="I840" i="12"/>
  <c r="I841" i="12"/>
  <c r="I231" i="12"/>
  <c r="I291" i="12"/>
  <c r="I310" i="12"/>
  <c r="I327" i="12"/>
  <c r="I344" i="12"/>
  <c r="I353" i="12"/>
  <c r="I370" i="12"/>
  <c r="I391" i="12"/>
  <c r="I408" i="12"/>
  <c r="I417" i="12"/>
  <c r="I434" i="12"/>
  <c r="I455" i="12"/>
  <c r="I472" i="12"/>
  <c r="I481" i="12"/>
  <c r="I498" i="12"/>
  <c r="I519" i="12"/>
  <c r="I698" i="12"/>
  <c r="I699" i="12"/>
  <c r="I704" i="12"/>
  <c r="I709" i="12"/>
  <c r="I714" i="12"/>
  <c r="I715" i="12"/>
  <c r="I720" i="12"/>
  <c r="I725" i="12"/>
  <c r="I218" i="12"/>
  <c r="I262" i="12"/>
  <c r="I266" i="12"/>
  <c r="I300" i="12"/>
  <c r="I316" i="12"/>
  <c r="I322" i="12"/>
  <c r="I343" i="12"/>
  <c r="I360" i="12"/>
  <c r="I369" i="12"/>
  <c r="I386" i="12"/>
  <c r="I407" i="12"/>
  <c r="I424" i="12"/>
  <c r="I433" i="12"/>
  <c r="I450" i="12"/>
  <c r="I471" i="12"/>
  <c r="I488" i="12"/>
  <c r="I497" i="12"/>
  <c r="I514" i="12"/>
  <c r="I614" i="12"/>
  <c r="I616" i="12"/>
  <c r="I618" i="12"/>
  <c r="I620" i="12"/>
  <c r="I622" i="12"/>
  <c r="I624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700" i="12"/>
  <c r="I705" i="12"/>
  <c r="I710" i="12"/>
  <c r="I711" i="12"/>
  <c r="I716" i="12"/>
  <c r="I721" i="12"/>
  <c r="I726" i="12"/>
  <c r="I727" i="12"/>
  <c r="I730" i="12"/>
  <c r="I731" i="12"/>
  <c r="I734" i="12"/>
  <c r="I735" i="12"/>
  <c r="I738" i="12"/>
  <c r="I739" i="12"/>
  <c r="I742" i="12"/>
  <c r="I743" i="12"/>
  <c r="I746" i="12"/>
  <c r="I747" i="12"/>
  <c r="I750" i="12"/>
  <c r="I751" i="12"/>
  <c r="I754" i="12"/>
  <c r="I755" i="12"/>
  <c r="I758" i="12"/>
  <c r="I759" i="12"/>
  <c r="I762" i="12"/>
  <c r="I763" i="12"/>
  <c r="I766" i="12"/>
  <c r="I767" i="12"/>
  <c r="I770" i="12"/>
  <c r="I771" i="12"/>
  <c r="I774" i="12"/>
  <c r="I775" i="12"/>
  <c r="I778" i="12"/>
  <c r="I779" i="12"/>
  <c r="I782" i="12"/>
  <c r="I783" i="12"/>
  <c r="I786" i="12"/>
  <c r="I787" i="12"/>
  <c r="I790" i="12"/>
  <c r="I791" i="12"/>
  <c r="I794" i="12"/>
  <c r="I795" i="12"/>
  <c r="I321" i="12"/>
  <c r="I376" i="12"/>
  <c r="I466" i="12"/>
  <c r="I600" i="12"/>
  <c r="I604" i="12"/>
  <c r="I608" i="12"/>
  <c r="I612" i="12"/>
  <c r="I701" i="12"/>
  <c r="I712" i="12"/>
  <c r="I848" i="12"/>
  <c r="I851" i="12"/>
  <c r="I853" i="12"/>
  <c r="I858" i="12"/>
  <c r="I864" i="12"/>
  <c r="I867" i="12"/>
  <c r="I869" i="12"/>
  <c r="I874" i="12"/>
  <c r="I880" i="12"/>
  <c r="I883" i="12"/>
  <c r="I885" i="12"/>
  <c r="I890" i="12"/>
  <c r="I896" i="12"/>
  <c r="I899" i="12"/>
  <c r="I901" i="12"/>
  <c r="I906" i="12"/>
  <c r="I912" i="12"/>
  <c r="I359" i="12"/>
  <c r="I385" i="12"/>
  <c r="I440" i="12"/>
  <c r="I599" i="12"/>
  <c r="I603" i="12"/>
  <c r="I607" i="12"/>
  <c r="I611" i="12"/>
  <c r="I696" i="12"/>
  <c r="I723" i="12"/>
  <c r="I802" i="12"/>
  <c r="I803" i="12"/>
  <c r="I810" i="12"/>
  <c r="I811" i="12"/>
  <c r="I818" i="12"/>
  <c r="I819" i="12"/>
  <c r="I826" i="12"/>
  <c r="I827" i="12"/>
  <c r="I834" i="12"/>
  <c r="I835" i="12"/>
  <c r="I842" i="12"/>
  <c r="I846" i="12"/>
  <c r="I852" i="12"/>
  <c r="I855" i="12"/>
  <c r="I857" i="12"/>
  <c r="I862" i="12"/>
  <c r="I868" i="12"/>
  <c r="I871" i="12"/>
  <c r="I873" i="12"/>
  <c r="I878" i="12"/>
  <c r="I884" i="12"/>
  <c r="I887" i="12"/>
  <c r="I889" i="12"/>
  <c r="I894" i="12"/>
  <c r="I900" i="12"/>
  <c r="I903" i="12"/>
  <c r="I905" i="12"/>
  <c r="I910" i="12"/>
  <c r="I914" i="12"/>
  <c r="I915" i="12"/>
  <c r="I918" i="12"/>
  <c r="I919" i="12"/>
  <c r="I922" i="12"/>
  <c r="I923" i="12"/>
  <c r="I926" i="12"/>
  <c r="I927" i="12"/>
  <c r="I930" i="12"/>
  <c r="I931" i="12"/>
  <c r="I934" i="12"/>
  <c r="I935" i="12"/>
  <c r="I938" i="12"/>
  <c r="I939" i="12"/>
  <c r="I942" i="12"/>
  <c r="I943" i="12"/>
  <c r="I946" i="12"/>
  <c r="I947" i="12"/>
  <c r="I950" i="12"/>
  <c r="I951" i="12"/>
  <c r="I954" i="12"/>
  <c r="I955" i="12"/>
  <c r="I958" i="12"/>
  <c r="I959" i="12"/>
  <c r="I962" i="12"/>
  <c r="I963" i="12"/>
  <c r="I966" i="12"/>
  <c r="I967" i="12"/>
  <c r="I970" i="12"/>
  <c r="I971" i="12"/>
  <c r="I974" i="12"/>
  <c r="I975" i="12"/>
  <c r="I978" i="12"/>
  <c r="I979" i="12"/>
  <c r="I982" i="12"/>
  <c r="I983" i="12"/>
  <c r="I986" i="12"/>
  <c r="I987" i="12"/>
  <c r="I990" i="12"/>
  <c r="I991" i="12"/>
  <c r="I994" i="12"/>
  <c r="I995" i="12"/>
  <c r="I998" i="12"/>
  <c r="I999" i="12"/>
  <c r="I798" i="12"/>
  <c r="I799" i="12"/>
  <c r="I806" i="12"/>
  <c r="I822" i="12"/>
  <c r="I854" i="12"/>
  <c r="I860" i="12"/>
  <c r="I863" i="12"/>
  <c r="I865" i="12"/>
  <c r="I870" i="12"/>
  <c r="I876" i="12"/>
  <c r="I881" i="12"/>
  <c r="I892" i="12"/>
  <c r="I895" i="12"/>
  <c r="I897" i="12"/>
  <c r="I916" i="12"/>
  <c r="I917" i="12"/>
  <c r="I920" i="12"/>
  <c r="I921" i="12"/>
  <c r="I924" i="12"/>
  <c r="I925" i="12"/>
  <c r="I929" i="12"/>
  <c r="I932" i="12"/>
  <c r="I936" i="12"/>
  <c r="I937" i="12"/>
  <c r="I940" i="12"/>
  <c r="I941" i="12"/>
  <c r="I944" i="12"/>
  <c r="I945" i="12"/>
  <c r="I956" i="12"/>
  <c r="I957" i="12"/>
  <c r="I964" i="12"/>
  <c r="I965" i="12"/>
  <c r="I968" i="12"/>
  <c r="I969" i="12"/>
  <c r="I972" i="12"/>
  <c r="I973" i="12"/>
  <c r="I338" i="12"/>
  <c r="I423" i="12"/>
  <c r="I449" i="12"/>
  <c r="I504" i="12"/>
  <c r="I598" i="12"/>
  <c r="I602" i="12"/>
  <c r="I606" i="12"/>
  <c r="I610" i="12"/>
  <c r="I707" i="12"/>
  <c r="I722" i="12"/>
  <c r="I843" i="12"/>
  <c r="I845" i="12"/>
  <c r="I850" i="12"/>
  <c r="I856" i="12"/>
  <c r="I859" i="12"/>
  <c r="I861" i="12"/>
  <c r="I866" i="12"/>
  <c r="I872" i="12"/>
  <c r="I875" i="12"/>
  <c r="I877" i="12"/>
  <c r="I882" i="12"/>
  <c r="I888" i="12"/>
  <c r="I891" i="12"/>
  <c r="I893" i="12"/>
  <c r="I898" i="12"/>
  <c r="I904" i="12"/>
  <c r="I907" i="12"/>
  <c r="I909" i="12"/>
  <c r="I288" i="12"/>
  <c r="I305" i="12"/>
  <c r="I402" i="12"/>
  <c r="I487" i="12"/>
  <c r="I513" i="12"/>
  <c r="I597" i="12"/>
  <c r="I601" i="12"/>
  <c r="I605" i="12"/>
  <c r="I609" i="12"/>
  <c r="I706" i="12"/>
  <c r="I717" i="12"/>
  <c r="I807" i="12"/>
  <c r="I814" i="12"/>
  <c r="I815" i="12"/>
  <c r="I823" i="12"/>
  <c r="I830" i="12"/>
  <c r="I831" i="12"/>
  <c r="I838" i="12"/>
  <c r="I839" i="12"/>
  <c r="I844" i="12"/>
  <c r="I847" i="12"/>
  <c r="I849" i="12"/>
  <c r="I879" i="12"/>
  <c r="I886" i="12"/>
  <c r="I902" i="12"/>
  <c r="I908" i="12"/>
  <c r="I911" i="12"/>
  <c r="I913" i="12"/>
  <c r="I928" i="12"/>
  <c r="I933" i="12"/>
  <c r="I948" i="12"/>
  <c r="I949" i="12"/>
  <c r="I952" i="12"/>
  <c r="I953" i="12"/>
  <c r="I960" i="12"/>
  <c r="I961" i="12"/>
  <c r="I976" i="12"/>
  <c r="I977" i="12"/>
  <c r="I980" i="12"/>
  <c r="I981" i="12"/>
  <c r="I985" i="12"/>
  <c r="I989" i="12"/>
  <c r="I993" i="12"/>
  <c r="I997" i="12"/>
  <c r="I1001" i="12"/>
  <c r="I984" i="12"/>
  <c r="I988" i="12"/>
  <c r="I992" i="12"/>
  <c r="I996" i="12"/>
  <c r="I1000" i="12"/>
  <c r="G936" i="12"/>
  <c r="G980" i="12"/>
  <c r="J199" i="12"/>
  <c r="J200" i="12"/>
  <c r="J203" i="12"/>
  <c r="J207" i="12"/>
  <c r="J211" i="12"/>
  <c r="J220" i="12"/>
  <c r="J224" i="12"/>
  <c r="J228" i="12"/>
  <c r="J233" i="12"/>
  <c r="J237" i="12"/>
  <c r="J204" i="12"/>
  <c r="J210" i="12"/>
  <c r="J214" i="12"/>
  <c r="J217" i="12"/>
  <c r="J218" i="12"/>
  <c r="J222" i="12"/>
  <c r="J226" i="12"/>
  <c r="J230" i="12"/>
  <c r="J231" i="12"/>
  <c r="J235" i="12"/>
  <c r="J241" i="12"/>
  <c r="J246" i="12"/>
  <c r="J250" i="12"/>
  <c r="J251" i="12"/>
  <c r="J254" i="12"/>
  <c r="J258" i="12"/>
  <c r="J259" i="12"/>
  <c r="J262" i="12"/>
  <c r="J266" i="12"/>
  <c r="J267" i="12"/>
  <c r="J270" i="12"/>
  <c r="J274" i="12"/>
  <c r="J275" i="12"/>
  <c r="J278" i="12"/>
  <c r="J282" i="12"/>
  <c r="J283" i="12"/>
  <c r="J286" i="12"/>
  <c r="J290" i="12"/>
  <c r="J291" i="12"/>
  <c r="J294" i="12"/>
  <c r="J198" i="12"/>
  <c r="J205" i="12"/>
  <c r="J208" i="12"/>
  <c r="J216" i="12"/>
  <c r="J229" i="12"/>
  <c r="J234" i="12"/>
  <c r="J236" i="12"/>
  <c r="J247" i="12"/>
  <c r="J255" i="12"/>
  <c r="J263" i="12"/>
  <c r="J271" i="12"/>
  <c r="J279" i="12"/>
  <c r="J202" i="12"/>
  <c r="J209" i="12"/>
  <c r="J212" i="12"/>
  <c r="J213" i="12"/>
  <c r="J221" i="12"/>
  <c r="J225" i="12"/>
  <c r="J232" i="12"/>
  <c r="J240" i="12"/>
  <c r="J243" i="12"/>
  <c r="J248" i="12"/>
  <c r="J249" i="12"/>
  <c r="J252" i="12"/>
  <c r="J256" i="12"/>
  <c r="J257" i="12"/>
  <c r="J260" i="12"/>
  <c r="J264" i="12"/>
  <c r="J265" i="12"/>
  <c r="J268" i="12"/>
  <c r="J272" i="12"/>
  <c r="J273" i="12"/>
  <c r="J276" i="12"/>
  <c r="J280" i="12"/>
  <c r="J281" i="12"/>
  <c r="J284" i="12"/>
  <c r="J288" i="12"/>
  <c r="J289" i="12"/>
  <c r="J292" i="12"/>
  <c r="J296" i="12"/>
  <c r="J297" i="12"/>
  <c r="J300" i="12"/>
  <c r="J304" i="12"/>
  <c r="J305" i="12"/>
  <c r="J308" i="12"/>
  <c r="J312" i="12"/>
  <c r="J313" i="12"/>
  <c r="J197" i="12"/>
  <c r="J223" i="12"/>
  <c r="J242" i="12"/>
  <c r="J244" i="12"/>
  <c r="J309" i="12"/>
  <c r="J310" i="12"/>
  <c r="J316" i="12"/>
  <c r="J321" i="12"/>
  <c r="J322" i="12"/>
  <c r="J327" i="12"/>
  <c r="J328" i="12"/>
  <c r="J337" i="12"/>
  <c r="J338" i="12"/>
  <c r="J343" i="12"/>
  <c r="J344" i="12"/>
  <c r="J353" i="12"/>
  <c r="J354" i="12"/>
  <c r="J359" i="12"/>
  <c r="J360" i="12"/>
  <c r="J369" i="12"/>
  <c r="J370" i="12"/>
  <c r="J375" i="12"/>
  <c r="J376" i="12"/>
  <c r="J385" i="12"/>
  <c r="J386" i="12"/>
  <c r="J391" i="12"/>
  <c r="J392" i="12"/>
  <c r="J401" i="12"/>
  <c r="J402" i="12"/>
  <c r="J407" i="12"/>
  <c r="J408" i="12"/>
  <c r="J417" i="12"/>
  <c r="J418" i="12"/>
  <c r="J423" i="12"/>
  <c r="J424" i="12"/>
  <c r="J433" i="12"/>
  <c r="J434" i="12"/>
  <c r="J439" i="12"/>
  <c r="J440" i="12"/>
  <c r="J449" i="12"/>
  <c r="J450" i="12"/>
  <c r="J455" i="12"/>
  <c r="J456" i="12"/>
  <c r="J465" i="12"/>
  <c r="J466" i="12"/>
  <c r="J471" i="12"/>
  <c r="J472" i="12"/>
  <c r="J481" i="12"/>
  <c r="J482" i="12"/>
  <c r="J487" i="12"/>
  <c r="J488" i="12"/>
  <c r="J497" i="12"/>
  <c r="J498" i="12"/>
  <c r="J503" i="12"/>
  <c r="J504" i="12"/>
  <c r="J513" i="12"/>
  <c r="J514" i="12"/>
  <c r="J519" i="12"/>
  <c r="J520" i="12"/>
  <c r="J201" i="12"/>
  <c r="J227" i="12"/>
  <c r="J253" i="12"/>
  <c r="J269" i="12"/>
  <c r="J285" i="12"/>
  <c r="J287" i="12"/>
  <c r="J298" i="12"/>
  <c r="J303" i="12"/>
  <c r="J307" i="12"/>
  <c r="J314" i="12"/>
  <c r="J317" i="12"/>
  <c r="J318" i="12"/>
  <c r="J323" i="12"/>
  <c r="J324" i="12"/>
  <c r="J333" i="12"/>
  <c r="J334" i="12"/>
  <c r="J339" i="12"/>
  <c r="J340" i="12"/>
  <c r="J349" i="12"/>
  <c r="J350" i="12"/>
  <c r="J355" i="12"/>
  <c r="J356" i="12"/>
  <c r="J365" i="12"/>
  <c r="J366" i="12"/>
  <c r="J371" i="12"/>
  <c r="J372" i="12"/>
  <c r="J381" i="12"/>
  <c r="J382" i="12"/>
  <c r="J387" i="12"/>
  <c r="J388" i="12"/>
  <c r="J397" i="12"/>
  <c r="J398" i="12"/>
  <c r="J403" i="12"/>
  <c r="J404" i="12"/>
  <c r="J413" i="12"/>
  <c r="J414" i="12"/>
  <c r="J419" i="12"/>
  <c r="J420" i="12"/>
  <c r="J429" i="12"/>
  <c r="J430" i="12"/>
  <c r="J435" i="12"/>
  <c r="J436" i="12"/>
  <c r="J445" i="12"/>
  <c r="J446" i="12"/>
  <c r="J451" i="12"/>
  <c r="J452" i="12"/>
  <c r="J461" i="12"/>
  <c r="J462" i="12"/>
  <c r="J467" i="12"/>
  <c r="J468" i="12"/>
  <c r="J477" i="12"/>
  <c r="J478" i="12"/>
  <c r="J483" i="12"/>
  <c r="J484" i="12"/>
  <c r="J493" i="12"/>
  <c r="J494" i="12"/>
  <c r="J499" i="12"/>
  <c r="J500" i="12"/>
  <c r="J509" i="12"/>
  <c r="J510" i="12"/>
  <c r="J515" i="12"/>
  <c r="J516" i="12"/>
  <c r="J525" i="12"/>
  <c r="J526" i="12"/>
  <c r="J529" i="12"/>
  <c r="J530" i="12"/>
  <c r="J533" i="12"/>
  <c r="J534" i="12"/>
  <c r="J537" i="12"/>
  <c r="J538" i="12"/>
  <c r="J541" i="12"/>
  <c r="J542" i="12"/>
  <c r="J545" i="12"/>
  <c r="J546" i="12"/>
  <c r="J549" i="12"/>
  <c r="J550" i="12"/>
  <c r="J553" i="12"/>
  <c r="J554" i="12"/>
  <c r="J557" i="12"/>
  <c r="J558" i="12"/>
  <c r="J206" i="12"/>
  <c r="J215" i="12"/>
  <c r="J238" i="12"/>
  <c r="J239" i="12"/>
  <c r="J293" i="12"/>
  <c r="J301" i="12"/>
  <c r="J302" i="12"/>
  <c r="J319" i="12"/>
  <c r="J320" i="12"/>
  <c r="J329" i="12"/>
  <c r="J330" i="12"/>
  <c r="J335" i="12"/>
  <c r="J336" i="12"/>
  <c r="J345" i="12"/>
  <c r="J346" i="12"/>
  <c r="J351" i="12"/>
  <c r="J352" i="12"/>
  <c r="J361" i="12"/>
  <c r="J362" i="12"/>
  <c r="J367" i="12"/>
  <c r="J368" i="12"/>
  <c r="J377" i="12"/>
  <c r="J378" i="12"/>
  <c r="J383" i="12"/>
  <c r="J384" i="12"/>
  <c r="J393" i="12"/>
  <c r="J394" i="12"/>
  <c r="J399" i="12"/>
  <c r="J400" i="12"/>
  <c r="J409" i="12"/>
  <c r="J410" i="12"/>
  <c r="J415" i="12"/>
  <c r="J416" i="12"/>
  <c r="J425" i="12"/>
  <c r="J426" i="12"/>
  <c r="J431" i="12"/>
  <c r="J432" i="12"/>
  <c r="J441" i="12"/>
  <c r="J442" i="12"/>
  <c r="J447" i="12"/>
  <c r="J448" i="12"/>
  <c r="J457" i="12"/>
  <c r="J458" i="12"/>
  <c r="J463" i="12"/>
  <c r="J464" i="12"/>
  <c r="J473" i="12"/>
  <c r="J474" i="12"/>
  <c r="J479" i="12"/>
  <c r="J480" i="12"/>
  <c r="J489" i="12"/>
  <c r="J490" i="12"/>
  <c r="J495" i="12"/>
  <c r="J496" i="12"/>
  <c r="J505" i="12"/>
  <c r="J506" i="12"/>
  <c r="J511" i="12"/>
  <c r="J512" i="12"/>
  <c r="J521" i="12"/>
  <c r="J522" i="12"/>
  <c r="J555" i="12"/>
  <c r="J559" i="12"/>
  <c r="J245" i="12"/>
  <c r="J277" i="12"/>
  <c r="J347" i="12"/>
  <c r="J357" i="12"/>
  <c r="J364" i="12"/>
  <c r="J374" i="12"/>
  <c r="J411" i="12"/>
  <c r="J421" i="12"/>
  <c r="J428" i="12"/>
  <c r="J438" i="12"/>
  <c r="J475" i="12"/>
  <c r="J485" i="12"/>
  <c r="J492" i="12"/>
  <c r="J502" i="12"/>
  <c r="J560" i="12"/>
  <c r="J564" i="12"/>
  <c r="J568" i="12"/>
  <c r="J572" i="12"/>
  <c r="J576" i="12"/>
  <c r="J580" i="12"/>
  <c r="J584" i="12"/>
  <c r="J588" i="12"/>
  <c r="J592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96" i="12"/>
  <c r="J701" i="12"/>
  <c r="J706" i="12"/>
  <c r="J707" i="12"/>
  <c r="J712" i="12"/>
  <c r="J717" i="12"/>
  <c r="J722" i="12"/>
  <c r="J723" i="12"/>
  <c r="J295" i="12"/>
  <c r="J311" i="12"/>
  <c r="J326" i="12"/>
  <c r="J363" i="12"/>
  <c r="J373" i="12"/>
  <c r="J380" i="12"/>
  <c r="J390" i="12"/>
  <c r="J427" i="12"/>
  <c r="J437" i="12"/>
  <c r="J444" i="12"/>
  <c r="J454" i="12"/>
  <c r="J491" i="12"/>
  <c r="J501" i="12"/>
  <c r="J508" i="12"/>
  <c r="J518" i="12"/>
  <c r="J563" i="12"/>
  <c r="J567" i="12"/>
  <c r="J571" i="12"/>
  <c r="J575" i="12"/>
  <c r="J579" i="12"/>
  <c r="J583" i="12"/>
  <c r="J587" i="12"/>
  <c r="J591" i="12"/>
  <c r="J595" i="12"/>
  <c r="J613" i="12"/>
  <c r="J615" i="12"/>
  <c r="J617" i="12"/>
  <c r="J619" i="12"/>
  <c r="J621" i="12"/>
  <c r="J623" i="12"/>
  <c r="J625" i="12"/>
  <c r="J697" i="12"/>
  <c r="J702" i="12"/>
  <c r="J703" i="12"/>
  <c r="J708" i="12"/>
  <c r="J713" i="12"/>
  <c r="J718" i="12"/>
  <c r="J719" i="12"/>
  <c r="J724" i="12"/>
  <c r="J728" i="12"/>
  <c r="J729" i="12"/>
  <c r="J732" i="12"/>
  <c r="J733" i="12"/>
  <c r="J736" i="12"/>
  <c r="J737" i="12"/>
  <c r="J740" i="12"/>
  <c r="J741" i="12"/>
  <c r="J744" i="12"/>
  <c r="J745" i="12"/>
  <c r="J748" i="12"/>
  <c r="J749" i="12"/>
  <c r="J752" i="12"/>
  <c r="J753" i="12"/>
  <c r="J756" i="12"/>
  <c r="J757" i="12"/>
  <c r="J760" i="12"/>
  <c r="J761" i="12"/>
  <c r="J764" i="12"/>
  <c r="J765" i="12"/>
  <c r="J768" i="12"/>
  <c r="J769" i="12"/>
  <c r="J772" i="12"/>
  <c r="J773" i="12"/>
  <c r="J776" i="12"/>
  <c r="J777" i="12"/>
  <c r="J780" i="12"/>
  <c r="J781" i="12"/>
  <c r="J784" i="12"/>
  <c r="J785" i="12"/>
  <c r="J788" i="12"/>
  <c r="J789" i="12"/>
  <c r="J792" i="12"/>
  <c r="J793" i="12"/>
  <c r="J796" i="12"/>
  <c r="J797" i="12"/>
  <c r="J800" i="12"/>
  <c r="J801" i="12"/>
  <c r="J804" i="12"/>
  <c r="J805" i="12"/>
  <c r="J808" i="12"/>
  <c r="J809" i="12"/>
  <c r="J812" i="12"/>
  <c r="J813" i="12"/>
  <c r="J816" i="12"/>
  <c r="J817" i="12"/>
  <c r="J820" i="12"/>
  <c r="J821" i="12"/>
  <c r="J824" i="12"/>
  <c r="J825" i="12"/>
  <c r="J828" i="12"/>
  <c r="J829" i="12"/>
  <c r="J832" i="12"/>
  <c r="J833" i="12"/>
  <c r="J836" i="12"/>
  <c r="J837" i="12"/>
  <c r="J840" i="12"/>
  <c r="J841" i="12"/>
  <c r="J844" i="12"/>
  <c r="J845" i="12"/>
  <c r="J848" i="12"/>
  <c r="J849" i="12"/>
  <c r="J852" i="12"/>
  <c r="J853" i="12"/>
  <c r="J856" i="12"/>
  <c r="J857" i="12"/>
  <c r="J860" i="12"/>
  <c r="J861" i="12"/>
  <c r="J864" i="12"/>
  <c r="J865" i="12"/>
  <c r="J868" i="12"/>
  <c r="J869" i="12"/>
  <c r="J872" i="12"/>
  <c r="J873" i="12"/>
  <c r="J876" i="12"/>
  <c r="J877" i="12"/>
  <c r="J880" i="12"/>
  <c r="J881" i="12"/>
  <c r="J884" i="12"/>
  <c r="J885" i="12"/>
  <c r="J888" i="12"/>
  <c r="J889" i="12"/>
  <c r="J892" i="12"/>
  <c r="J893" i="12"/>
  <c r="J896" i="12"/>
  <c r="J897" i="12"/>
  <c r="J900" i="12"/>
  <c r="J901" i="12"/>
  <c r="J904" i="12"/>
  <c r="J905" i="12"/>
  <c r="J908" i="12"/>
  <c r="J909" i="12"/>
  <c r="J912" i="12"/>
  <c r="J219" i="12"/>
  <c r="J261" i="12"/>
  <c r="J299" i="12"/>
  <c r="J315" i="12"/>
  <c r="J325" i="12"/>
  <c r="J332" i="12"/>
  <c r="J342" i="12"/>
  <c r="J379" i="12"/>
  <c r="J389" i="12"/>
  <c r="J396" i="12"/>
  <c r="J406" i="12"/>
  <c r="J443" i="12"/>
  <c r="J453" i="12"/>
  <c r="J460" i="12"/>
  <c r="J470" i="12"/>
  <c r="J507" i="12"/>
  <c r="J517" i="12"/>
  <c r="J524" i="12"/>
  <c r="J528" i="12"/>
  <c r="J532" i="12"/>
  <c r="J536" i="12"/>
  <c r="J540" i="12"/>
  <c r="J544" i="12"/>
  <c r="J548" i="12"/>
  <c r="J552" i="12"/>
  <c r="J562" i="12"/>
  <c r="J566" i="12"/>
  <c r="J570" i="12"/>
  <c r="J574" i="12"/>
  <c r="J578" i="12"/>
  <c r="J582" i="12"/>
  <c r="J586" i="12"/>
  <c r="J590" i="12"/>
  <c r="J594" i="12"/>
  <c r="J698" i="12"/>
  <c r="J699" i="12"/>
  <c r="J704" i="12"/>
  <c r="J709" i="12"/>
  <c r="J714" i="12"/>
  <c r="J715" i="12"/>
  <c r="J720" i="12"/>
  <c r="J725" i="12"/>
  <c r="J341" i="12"/>
  <c r="J348" i="12"/>
  <c r="J523" i="12"/>
  <c r="J539" i="12"/>
  <c r="J569" i="12"/>
  <c r="J585" i="12"/>
  <c r="J616" i="12"/>
  <c r="J620" i="12"/>
  <c r="J624" i="12"/>
  <c r="J628" i="12"/>
  <c r="J632" i="12"/>
  <c r="J636" i="12"/>
  <c r="J640" i="12"/>
  <c r="J644" i="12"/>
  <c r="J648" i="12"/>
  <c r="J652" i="12"/>
  <c r="J656" i="12"/>
  <c r="J660" i="12"/>
  <c r="J664" i="12"/>
  <c r="J668" i="12"/>
  <c r="J672" i="12"/>
  <c r="J676" i="12"/>
  <c r="J680" i="12"/>
  <c r="J684" i="12"/>
  <c r="J688" i="12"/>
  <c r="J692" i="12"/>
  <c r="J700" i="12"/>
  <c r="J711" i="12"/>
  <c r="J726" i="12"/>
  <c r="J739" i="12"/>
  <c r="J742" i="12"/>
  <c r="J755" i="12"/>
  <c r="J758" i="12"/>
  <c r="J771" i="12"/>
  <c r="J774" i="12"/>
  <c r="J787" i="12"/>
  <c r="J790" i="12"/>
  <c r="J798" i="12"/>
  <c r="J799" i="12"/>
  <c r="J806" i="12"/>
  <c r="J807" i="12"/>
  <c r="J814" i="12"/>
  <c r="J815" i="12"/>
  <c r="J822" i="12"/>
  <c r="J823" i="12"/>
  <c r="J830" i="12"/>
  <c r="J831" i="12"/>
  <c r="J838" i="12"/>
  <c r="J839" i="12"/>
  <c r="J847" i="12"/>
  <c r="J854" i="12"/>
  <c r="J863" i="12"/>
  <c r="J870" i="12"/>
  <c r="J879" i="12"/>
  <c r="J886" i="12"/>
  <c r="J895" i="12"/>
  <c r="J902" i="12"/>
  <c r="J911" i="12"/>
  <c r="J913" i="12"/>
  <c r="J916" i="12"/>
  <c r="J917" i="12"/>
  <c r="J920" i="12"/>
  <c r="J921" i="12"/>
  <c r="J924" i="12"/>
  <c r="J925" i="12"/>
  <c r="J928" i="12"/>
  <c r="J929" i="12"/>
  <c r="J932" i="12"/>
  <c r="J933" i="12"/>
  <c r="J936" i="12"/>
  <c r="J937" i="12"/>
  <c r="J940" i="12"/>
  <c r="J941" i="12"/>
  <c r="J944" i="12"/>
  <c r="J945" i="12"/>
  <c r="J948" i="12"/>
  <c r="J949" i="12"/>
  <c r="J952" i="12"/>
  <c r="J953" i="12"/>
  <c r="J956" i="12"/>
  <c r="J957" i="12"/>
  <c r="J960" i="12"/>
  <c r="J961" i="12"/>
  <c r="J964" i="12"/>
  <c r="J965" i="12"/>
  <c r="J968" i="12"/>
  <c r="J969" i="12"/>
  <c r="J972" i="12"/>
  <c r="J973" i="12"/>
  <c r="J976" i="12"/>
  <c r="J977" i="12"/>
  <c r="J980" i="12"/>
  <c r="J981" i="12"/>
  <c r="J984" i="12"/>
  <c r="J985" i="12"/>
  <c r="J988" i="12"/>
  <c r="J989" i="12"/>
  <c r="J992" i="12"/>
  <c r="J993" i="12"/>
  <c r="J996" i="12"/>
  <c r="J997" i="12"/>
  <c r="J1000" i="12"/>
  <c r="J1001" i="12"/>
  <c r="J331" i="12"/>
  <c r="J358" i="12"/>
  <c r="J405" i="12"/>
  <c r="J412" i="12"/>
  <c r="J527" i="12"/>
  <c r="J543" i="12"/>
  <c r="J573" i="12"/>
  <c r="J589" i="12"/>
  <c r="J627" i="12"/>
  <c r="J631" i="12"/>
  <c r="J635" i="12"/>
  <c r="J639" i="12"/>
  <c r="J643" i="12"/>
  <c r="J647" i="12"/>
  <c r="J651" i="12"/>
  <c r="J655" i="12"/>
  <c r="J659" i="12"/>
  <c r="J663" i="12"/>
  <c r="J667" i="12"/>
  <c r="J671" i="12"/>
  <c r="J675" i="12"/>
  <c r="J679" i="12"/>
  <c r="J683" i="12"/>
  <c r="J687" i="12"/>
  <c r="J691" i="12"/>
  <c r="J695" i="12"/>
  <c r="J710" i="12"/>
  <c r="J735" i="12"/>
  <c r="J738" i="12"/>
  <c r="J751" i="12"/>
  <c r="J754" i="12"/>
  <c r="J767" i="12"/>
  <c r="J770" i="12"/>
  <c r="J783" i="12"/>
  <c r="J786" i="12"/>
  <c r="J851" i="12"/>
  <c r="J858" i="12"/>
  <c r="J867" i="12"/>
  <c r="J874" i="12"/>
  <c r="J883" i="12"/>
  <c r="J890" i="12"/>
  <c r="J899" i="12"/>
  <c r="J906" i="12"/>
  <c r="J743" i="12"/>
  <c r="J762" i="12"/>
  <c r="J794" i="12"/>
  <c r="J843" i="12"/>
  <c r="J875" i="12"/>
  <c r="J882" i="12"/>
  <c r="J891" i="12"/>
  <c r="J898" i="12"/>
  <c r="J306" i="12"/>
  <c r="J395" i="12"/>
  <c r="J422" i="12"/>
  <c r="J469" i="12"/>
  <c r="J476" i="12"/>
  <c r="J531" i="12"/>
  <c r="J547" i="12"/>
  <c r="J561" i="12"/>
  <c r="J577" i="12"/>
  <c r="J593" i="12"/>
  <c r="J614" i="12"/>
  <c r="J618" i="12"/>
  <c r="J622" i="12"/>
  <c r="J626" i="12"/>
  <c r="J630" i="12"/>
  <c r="J634" i="12"/>
  <c r="J638" i="12"/>
  <c r="J642" i="12"/>
  <c r="J646" i="12"/>
  <c r="J650" i="12"/>
  <c r="J654" i="12"/>
  <c r="J658" i="12"/>
  <c r="J662" i="12"/>
  <c r="J666" i="12"/>
  <c r="J670" i="12"/>
  <c r="J674" i="12"/>
  <c r="J678" i="12"/>
  <c r="J682" i="12"/>
  <c r="J686" i="12"/>
  <c r="J690" i="12"/>
  <c r="J694" i="12"/>
  <c r="J721" i="12"/>
  <c r="J731" i="12"/>
  <c r="J734" i="12"/>
  <c r="J747" i="12"/>
  <c r="J750" i="12"/>
  <c r="J763" i="12"/>
  <c r="J766" i="12"/>
  <c r="J779" i="12"/>
  <c r="J782" i="12"/>
  <c r="J795" i="12"/>
  <c r="J802" i="12"/>
  <c r="J803" i="12"/>
  <c r="J810" i="12"/>
  <c r="J811" i="12"/>
  <c r="J818" i="12"/>
  <c r="J819" i="12"/>
  <c r="J826" i="12"/>
  <c r="J827" i="12"/>
  <c r="J834" i="12"/>
  <c r="J835" i="12"/>
  <c r="J842" i="12"/>
  <c r="J846" i="12"/>
  <c r="J855" i="12"/>
  <c r="J862" i="12"/>
  <c r="J871" i="12"/>
  <c r="J878" i="12"/>
  <c r="J887" i="12"/>
  <c r="J894" i="12"/>
  <c r="J903" i="12"/>
  <c r="J910" i="12"/>
  <c r="J914" i="12"/>
  <c r="J915" i="12"/>
  <c r="J918" i="12"/>
  <c r="J919" i="12"/>
  <c r="J922" i="12"/>
  <c r="J923" i="12"/>
  <c r="J926" i="12"/>
  <c r="J927" i="12"/>
  <c r="J930" i="12"/>
  <c r="J931" i="12"/>
  <c r="J934" i="12"/>
  <c r="J935" i="12"/>
  <c r="J938" i="12"/>
  <c r="J939" i="12"/>
  <c r="J942" i="12"/>
  <c r="J943" i="12"/>
  <c r="J946" i="12"/>
  <c r="J947" i="12"/>
  <c r="J950" i="12"/>
  <c r="J951" i="12"/>
  <c r="J954" i="12"/>
  <c r="J955" i="12"/>
  <c r="J958" i="12"/>
  <c r="J959" i="12"/>
  <c r="J962" i="12"/>
  <c r="J963" i="12"/>
  <c r="J966" i="12"/>
  <c r="J967" i="12"/>
  <c r="J970" i="12"/>
  <c r="J971" i="12"/>
  <c r="J974" i="12"/>
  <c r="J975" i="12"/>
  <c r="J978" i="12"/>
  <c r="J979" i="12"/>
  <c r="J982" i="12"/>
  <c r="J983" i="12"/>
  <c r="J986" i="12"/>
  <c r="J987" i="12"/>
  <c r="J990" i="12"/>
  <c r="J991" i="12"/>
  <c r="J994" i="12"/>
  <c r="J995" i="12"/>
  <c r="J998" i="12"/>
  <c r="J999" i="12"/>
  <c r="J459" i="12"/>
  <c r="J486" i="12"/>
  <c r="J535" i="12"/>
  <c r="J551" i="12"/>
  <c r="J556" i="12"/>
  <c r="J565" i="12"/>
  <c r="J581" i="12"/>
  <c r="J629" i="12"/>
  <c r="J633" i="12"/>
  <c r="J637" i="12"/>
  <c r="J641" i="12"/>
  <c r="J645" i="12"/>
  <c r="J649" i="12"/>
  <c r="J653" i="12"/>
  <c r="J657" i="12"/>
  <c r="J661" i="12"/>
  <c r="J665" i="12"/>
  <c r="J669" i="12"/>
  <c r="J673" i="12"/>
  <c r="J677" i="12"/>
  <c r="J681" i="12"/>
  <c r="J685" i="12"/>
  <c r="J689" i="12"/>
  <c r="J693" i="12"/>
  <c r="J705" i="12"/>
  <c r="J716" i="12"/>
  <c r="J727" i="12"/>
  <c r="J730" i="12"/>
  <c r="J746" i="12"/>
  <c r="J759" i="12"/>
  <c r="J775" i="12"/>
  <c r="J778" i="12"/>
  <c r="J791" i="12"/>
  <c r="J850" i="12"/>
  <c r="J859" i="12"/>
  <c r="J866" i="12"/>
  <c r="J907" i="12"/>
  <c r="G394" i="12"/>
  <c r="G816" i="12"/>
  <c r="G854" i="12"/>
  <c r="G773" i="12"/>
  <c r="G963" i="12"/>
  <c r="G298" i="12"/>
  <c r="G875" i="12"/>
  <c r="G308" i="12"/>
  <c r="G914" i="12"/>
  <c r="G874" i="12"/>
  <c r="G904" i="12"/>
  <c r="G500" i="12"/>
  <c r="G999" i="12"/>
  <c r="G955" i="12"/>
  <c r="G890" i="12"/>
  <c r="G833" i="12"/>
  <c r="G970" i="12"/>
  <c r="G851" i="12"/>
  <c r="G968" i="12"/>
  <c r="G925" i="12"/>
  <c r="G850" i="12"/>
  <c r="G878" i="12"/>
  <c r="G797" i="12"/>
  <c r="G741" i="12"/>
  <c r="G806" i="12"/>
  <c r="G573" i="12"/>
  <c r="G991" i="12"/>
  <c r="G943" i="12"/>
  <c r="V943" i="12"/>
  <c r="G714" i="12"/>
  <c r="G896" i="12"/>
  <c r="G812" i="12"/>
  <c r="G939" i="12"/>
  <c r="G1000" i="12"/>
  <c r="G957" i="12"/>
  <c r="G916" i="12"/>
  <c r="G619" i="12"/>
  <c r="G861" i="12"/>
  <c r="G463" i="12"/>
  <c r="G448" i="12"/>
  <c r="G763" i="12"/>
  <c r="G983" i="12"/>
  <c r="G926" i="12"/>
  <c r="G617" i="12"/>
  <c r="L617" i="12"/>
  <c r="G879" i="12"/>
  <c r="G720" i="12"/>
  <c r="G918" i="12"/>
  <c r="G989" i="12"/>
  <c r="G948" i="12"/>
  <c r="G892" i="12"/>
  <c r="G840" i="12"/>
  <c r="G789" i="12"/>
  <c r="G701" i="12"/>
  <c r="G686" i="12"/>
  <c r="G998" i="12"/>
  <c r="G990" i="12"/>
  <c r="G982" i="12"/>
  <c r="G962" i="12"/>
  <c r="G954" i="12"/>
  <c r="G942" i="12"/>
  <c r="G923" i="12"/>
  <c r="G906" i="12"/>
  <c r="G868" i="12"/>
  <c r="G704" i="12"/>
  <c r="G613" i="12"/>
  <c r="G329" i="12"/>
  <c r="G912" i="12"/>
  <c r="G895" i="12"/>
  <c r="G870" i="12"/>
  <c r="G848" i="12"/>
  <c r="G828" i="12"/>
  <c r="G809" i="12"/>
  <c r="G400" i="12"/>
  <c r="G260" i="12"/>
  <c r="G967" i="12"/>
  <c r="G931" i="12"/>
  <c r="G900" i="12"/>
  <c r="G873" i="12"/>
  <c r="G997" i="12"/>
  <c r="G988" i="12"/>
  <c r="G976" i="12"/>
  <c r="G965" i="12"/>
  <c r="G956" i="12"/>
  <c r="G944" i="12"/>
  <c r="G933" i="12"/>
  <c r="G924" i="12"/>
  <c r="G908" i="12"/>
  <c r="G891" i="12"/>
  <c r="G866" i="12"/>
  <c r="G844" i="12"/>
  <c r="G615" i="12"/>
  <c r="G894" i="12"/>
  <c r="G877" i="12"/>
  <c r="G856" i="12"/>
  <c r="G832" i="12"/>
  <c r="G813" i="12"/>
  <c r="G725" i="12"/>
  <c r="G393" i="12"/>
  <c r="G788" i="12"/>
  <c r="G765" i="12"/>
  <c r="G733" i="12"/>
  <c r="G383" i="12"/>
  <c r="G620" i="12"/>
  <c r="G838" i="12"/>
  <c r="G795" i="12"/>
  <c r="G754" i="12"/>
  <c r="G670" i="12"/>
  <c r="G372" i="12"/>
  <c r="G267" i="12"/>
  <c r="G995" i="12"/>
  <c r="G987" i="12"/>
  <c r="G975" i="12"/>
  <c r="G959" i="12"/>
  <c r="G951" i="12"/>
  <c r="G938" i="12"/>
  <c r="G922" i="12"/>
  <c r="G905" i="12"/>
  <c r="G857" i="12"/>
  <c r="G625" i="12"/>
  <c r="G464" i="12"/>
  <c r="G313" i="12"/>
  <c r="G911" i="12"/>
  <c r="G886" i="12"/>
  <c r="G864" i="12"/>
  <c r="G847" i="12"/>
  <c r="G825" i="12"/>
  <c r="G801" i="12"/>
  <c r="G335" i="12"/>
  <c r="L335" i="12"/>
  <c r="G979" i="12"/>
  <c r="G947" i="12"/>
  <c r="G930" i="12"/>
  <c r="G889" i="12"/>
  <c r="G858" i="12"/>
  <c r="G996" i="12"/>
  <c r="G984" i="12"/>
  <c r="G973" i="12"/>
  <c r="G964" i="12"/>
  <c r="G952" i="12"/>
  <c r="G941" i="12"/>
  <c r="G932" i="12"/>
  <c r="G920" i="12"/>
  <c r="G907" i="12"/>
  <c r="G882" i="12"/>
  <c r="G860" i="12"/>
  <c r="G843" i="12"/>
  <c r="G522" i="12"/>
  <c r="G910" i="12"/>
  <c r="G893" i="12"/>
  <c r="G872" i="12"/>
  <c r="V872" i="12"/>
  <c r="G846" i="12"/>
  <c r="G829" i="12"/>
  <c r="G808" i="12"/>
  <c r="G698" i="12"/>
  <c r="G785" i="12"/>
  <c r="G757" i="12"/>
  <c r="G719" i="12"/>
  <c r="G307" i="12"/>
  <c r="G490" i="12"/>
  <c r="G827" i="12"/>
  <c r="G786" i="12"/>
  <c r="G742" i="12"/>
  <c r="G654" i="12"/>
  <c r="G994" i="12"/>
  <c r="G986" i="12"/>
  <c r="G974" i="12"/>
  <c r="G958" i="12"/>
  <c r="G950" i="12"/>
  <c r="G934" i="12"/>
  <c r="G915" i="12"/>
  <c r="G899" i="12"/>
  <c r="G715" i="12"/>
  <c r="G621" i="12"/>
  <c r="G399" i="12"/>
  <c r="G297" i="12"/>
  <c r="G902" i="12"/>
  <c r="G880" i="12"/>
  <c r="G863" i="12"/>
  <c r="G841" i="12"/>
  <c r="G817" i="12"/>
  <c r="G796" i="12"/>
  <c r="G330" i="12"/>
  <c r="G971" i="12"/>
  <c r="G946" i="12"/>
  <c r="G927" i="12"/>
  <c r="G883" i="12"/>
  <c r="G852" i="12"/>
  <c r="G992" i="12"/>
  <c r="G981" i="12"/>
  <c r="G972" i="12"/>
  <c r="G960" i="12"/>
  <c r="G949" i="12"/>
  <c r="G940" i="12"/>
  <c r="G928" i="12"/>
  <c r="G917" i="12"/>
  <c r="G898" i="12"/>
  <c r="G876" i="12"/>
  <c r="G859" i="12"/>
  <c r="G709" i="12"/>
  <c r="G336" i="12"/>
  <c r="G909" i="12"/>
  <c r="G888" i="12"/>
  <c r="G862" i="12"/>
  <c r="G845" i="12"/>
  <c r="G824" i="12"/>
  <c r="G800" i="12"/>
  <c r="G555" i="12"/>
  <c r="G793" i="12"/>
  <c r="G781" i="12"/>
  <c r="G749" i="12"/>
  <c r="G702" i="12"/>
  <c r="G722" i="12"/>
  <c r="G425" i="12"/>
  <c r="G818" i="12"/>
  <c r="G774" i="12"/>
  <c r="G726" i="12"/>
  <c r="G473" i="12"/>
  <c r="G241" i="12"/>
  <c r="G389" i="12"/>
  <c r="G595" i="12"/>
  <c r="G449" i="12"/>
  <c r="G264" i="12"/>
  <c r="G404" i="12"/>
  <c r="G530" i="12"/>
  <c r="G630" i="12"/>
  <c r="G658" i="12"/>
  <c r="G674" i="12"/>
  <c r="G690" i="12"/>
  <c r="G734" i="12"/>
  <c r="G746" i="12"/>
  <c r="G755" i="12"/>
  <c r="G766" i="12"/>
  <c r="G778" i="12"/>
  <c r="G787" i="12"/>
  <c r="G798" i="12"/>
  <c r="L798" i="12"/>
  <c r="G810" i="12"/>
  <c r="G819" i="12"/>
  <c r="G830" i="12"/>
  <c r="G842" i="12"/>
  <c r="G361" i="12"/>
  <c r="G426" i="12"/>
  <c r="G496" i="12"/>
  <c r="G622" i="12"/>
  <c r="G706" i="12"/>
  <c r="G319" i="12"/>
  <c r="G384" i="12"/>
  <c r="G506" i="12"/>
  <c r="G703" i="12"/>
  <c r="G724" i="12"/>
  <c r="G736" i="12"/>
  <c r="G744" i="12"/>
  <c r="G752" i="12"/>
  <c r="G760" i="12"/>
  <c r="G768" i="12"/>
  <c r="G776" i="12"/>
  <c r="G784" i="12"/>
  <c r="G792" i="12"/>
  <c r="G458" i="12"/>
  <c r="G699" i="12"/>
  <c r="G805" i="12"/>
  <c r="G821" i="12"/>
  <c r="G837" i="12"/>
  <c r="G855" i="12"/>
  <c r="V855" i="12"/>
  <c r="G871" i="12"/>
  <c r="G887" i="12"/>
  <c r="G903" i="12"/>
  <c r="G457" i="12"/>
  <c r="G623" i="12"/>
  <c r="G849" i="12"/>
  <c r="G865" i="12"/>
  <c r="G881" i="12"/>
  <c r="G897" i="12"/>
  <c r="G913" i="12"/>
  <c r="G921" i="12"/>
  <c r="G929" i="12"/>
  <c r="G937" i="12"/>
  <c r="G945" i="12"/>
  <c r="G953" i="12"/>
  <c r="G961" i="12"/>
  <c r="G969" i="12"/>
  <c r="G977" i="12"/>
  <c r="G985" i="12"/>
  <c r="G993" i="12"/>
  <c r="G1001" i="12"/>
  <c r="G867" i="12"/>
  <c r="G884" i="12"/>
  <c r="G919" i="12"/>
  <c r="G935" i="12"/>
  <c r="G966" i="12"/>
  <c r="G978" i="12"/>
  <c r="G314" i="12"/>
  <c r="G521" i="12"/>
  <c r="G804" i="12"/>
  <c r="G820" i="12"/>
  <c r="G836" i="12"/>
  <c r="G853" i="12"/>
  <c r="G869" i="12"/>
  <c r="G885" i="12"/>
  <c r="G901" i="12"/>
  <c r="G475" i="12"/>
  <c r="G481" i="12"/>
  <c r="G310" i="12"/>
  <c r="G436" i="12"/>
  <c r="G546" i="12"/>
  <c r="G638" i="12"/>
  <c r="G662" i="12"/>
  <c r="G678" i="12"/>
  <c r="G694" i="12"/>
  <c r="G738" i="12"/>
  <c r="G747" i="12"/>
  <c r="G758" i="12"/>
  <c r="G770" i="12"/>
  <c r="G779" i="12"/>
  <c r="G790" i="12"/>
  <c r="G802" i="12"/>
  <c r="G811" i="12"/>
  <c r="G822" i="12"/>
  <c r="G834" i="12"/>
  <c r="G362" i="12"/>
  <c r="G432" i="12"/>
  <c r="G614" i="12"/>
  <c r="G624" i="12"/>
  <c r="G712" i="12"/>
  <c r="G203" i="12"/>
  <c r="G320" i="12"/>
  <c r="G442" i="12"/>
  <c r="G511" i="12"/>
  <c r="G708" i="12"/>
  <c r="G729" i="12"/>
  <c r="G737" i="12"/>
  <c r="G745" i="12"/>
  <c r="G753" i="12"/>
  <c r="G761" i="12"/>
  <c r="G769" i="12"/>
  <c r="G777" i="12"/>
  <c r="G540" i="12"/>
  <c r="G322" i="12"/>
  <c r="G513" i="12"/>
  <c r="G340" i="12"/>
  <c r="G468" i="12"/>
  <c r="G345" i="12"/>
  <c r="G646" i="12"/>
  <c r="G666" i="12"/>
  <c r="G682" i="12"/>
  <c r="G710" i="12"/>
  <c r="G739" i="12"/>
  <c r="G750" i="12"/>
  <c r="G762" i="12"/>
  <c r="G771" i="12"/>
  <c r="G782" i="12"/>
  <c r="G794" i="12"/>
  <c r="G803" i="12"/>
  <c r="G814" i="12"/>
  <c r="G826" i="12"/>
  <c r="G835" i="12"/>
  <c r="G276" i="12"/>
  <c r="G368" i="12"/>
  <c r="G489" i="12"/>
  <c r="G616" i="12"/>
  <c r="G696" i="12"/>
  <c r="G717" i="12"/>
  <c r="G229" i="12"/>
  <c r="G378" i="12"/>
  <c r="G447" i="12"/>
  <c r="G512" i="12"/>
  <c r="G718" i="12"/>
  <c r="G732" i="12"/>
  <c r="G740" i="12"/>
  <c r="G748" i="12"/>
  <c r="G756" i="12"/>
  <c r="G764" i="12"/>
  <c r="G772" i="12"/>
  <c r="G780" i="12"/>
  <c r="G731" i="12"/>
  <c r="V731" i="12"/>
  <c r="G721" i="12"/>
  <c r="G705" i="12"/>
  <c r="G693" i="12"/>
  <c r="G689" i="12"/>
  <c r="G685" i="12"/>
  <c r="G681" i="12"/>
  <c r="G677" i="12"/>
  <c r="G673" i="12"/>
  <c r="G669" i="12"/>
  <c r="G665" i="12"/>
  <c r="G661" i="12"/>
  <c r="G657" i="12"/>
  <c r="G651" i="12"/>
  <c r="G643" i="12"/>
  <c r="G635" i="12"/>
  <c r="G627" i="12"/>
  <c r="G410" i="12"/>
  <c r="G557" i="12"/>
  <c r="G541" i="12"/>
  <c r="G525" i="12"/>
  <c r="G493" i="12"/>
  <c r="G461" i="12"/>
  <c r="G429" i="12"/>
  <c r="G397" i="12"/>
  <c r="G365" i="12"/>
  <c r="G333" i="12"/>
  <c r="G291" i="12"/>
  <c r="L291" i="12"/>
  <c r="G498" i="12"/>
  <c r="G466" i="12"/>
  <c r="L466" i="12"/>
  <c r="G434" i="12"/>
  <c r="L434" i="12"/>
  <c r="G370" i="12"/>
  <c r="G306" i="12"/>
  <c r="G611" i="12"/>
  <c r="G589" i="12"/>
  <c r="G568" i="12"/>
  <c r="G531" i="12"/>
  <c r="G453" i="12"/>
  <c r="G357" i="12"/>
  <c r="G730" i="12"/>
  <c r="G716" i="12"/>
  <c r="G700" i="12"/>
  <c r="G692" i="12"/>
  <c r="G688" i="12"/>
  <c r="G684" i="12"/>
  <c r="G680" i="12"/>
  <c r="G676" i="12"/>
  <c r="G672" i="12"/>
  <c r="G668" i="12"/>
  <c r="V668" i="12"/>
  <c r="G664" i="12"/>
  <c r="G660" i="12"/>
  <c r="G656" i="12"/>
  <c r="G650" i="12"/>
  <c r="G642" i="12"/>
  <c r="G634" i="12"/>
  <c r="G559" i="12"/>
  <c r="G409" i="12"/>
  <c r="G554" i="12"/>
  <c r="G538" i="12"/>
  <c r="G516" i="12"/>
  <c r="G484" i="12"/>
  <c r="G452" i="12"/>
  <c r="G420" i="12"/>
  <c r="G388" i="12"/>
  <c r="G356" i="12"/>
  <c r="G324" i="12"/>
  <c r="G288" i="12"/>
  <c r="G497" i="12"/>
  <c r="G465" i="12"/>
  <c r="G418" i="12"/>
  <c r="G354" i="12"/>
  <c r="G290" i="12"/>
  <c r="G605" i="12"/>
  <c r="G584" i="12"/>
  <c r="G563" i="12"/>
  <c r="G517" i="12"/>
  <c r="G428" i="12"/>
  <c r="G257" i="12"/>
  <c r="G728" i="12"/>
  <c r="G713" i="12"/>
  <c r="G697" i="12"/>
  <c r="G505" i="12"/>
  <c r="G441" i="12"/>
  <c r="G377" i="12"/>
  <c r="G289" i="12"/>
  <c r="G723" i="12"/>
  <c r="G707" i="12"/>
  <c r="G626" i="12"/>
  <c r="G618" i="12"/>
  <c r="L618" i="12"/>
  <c r="G495" i="12"/>
  <c r="G431" i="12"/>
  <c r="G367" i="12"/>
  <c r="G294" i="12"/>
  <c r="G839" i="12"/>
  <c r="G831" i="12"/>
  <c r="G823" i="12"/>
  <c r="G815" i="12"/>
  <c r="G807" i="12"/>
  <c r="G799" i="12"/>
  <c r="G791" i="12"/>
  <c r="G783" i="12"/>
  <c r="G775" i="12"/>
  <c r="G767" i="12"/>
  <c r="G759" i="12"/>
  <c r="G751" i="12"/>
  <c r="G743" i="12"/>
  <c r="G735" i="12"/>
  <c r="G727" i="12"/>
  <c r="G711" i="12"/>
  <c r="G695" i="12"/>
  <c r="G691" i="12"/>
  <c r="G687" i="12"/>
  <c r="G683" i="12"/>
  <c r="G679" i="12"/>
  <c r="G675" i="12"/>
  <c r="G671" i="12"/>
  <c r="G667" i="12"/>
  <c r="G663" i="12"/>
  <c r="G659" i="12"/>
  <c r="G655" i="12"/>
  <c r="G647" i="12"/>
  <c r="G639" i="12"/>
  <c r="G631" i="12"/>
  <c r="G474" i="12"/>
  <c r="L474" i="12"/>
  <c r="G346" i="12"/>
  <c r="G549" i="12"/>
  <c r="G533" i="12"/>
  <c r="G509" i="12"/>
  <c r="G477" i="12"/>
  <c r="G445" i="12"/>
  <c r="G413" i="12"/>
  <c r="G381" i="12"/>
  <c r="G349" i="12"/>
  <c r="G317" i="12"/>
  <c r="G265" i="12"/>
  <c r="G514" i="12"/>
  <c r="G482" i="12"/>
  <c r="G450" i="12"/>
  <c r="L450" i="12"/>
  <c r="G402" i="12"/>
  <c r="G338" i="12"/>
  <c r="G600" i="12"/>
  <c r="G579" i="12"/>
  <c r="L579" i="12"/>
  <c r="G551" i="12"/>
  <c r="G492" i="12"/>
  <c r="G411" i="12"/>
  <c r="G303" i="12"/>
  <c r="L303" i="12"/>
  <c r="G202" i="12"/>
  <c r="G269" i="12"/>
  <c r="G211" i="12"/>
  <c r="G278" i="12"/>
  <c r="G226" i="12"/>
  <c r="G296" i="12"/>
  <c r="G373" i="12"/>
  <c r="G395" i="12"/>
  <c r="G412" i="12"/>
  <c r="G437" i="12"/>
  <c r="G459" i="12"/>
  <c r="G476" i="12"/>
  <c r="G501" i="12"/>
  <c r="G523" i="12"/>
  <c r="G532" i="12"/>
  <c r="G543" i="12"/>
  <c r="G556" i="12"/>
  <c r="G564" i="12"/>
  <c r="G569" i="12"/>
  <c r="G575" i="12"/>
  <c r="G580" i="12"/>
  <c r="G585" i="12"/>
  <c r="G591" i="12"/>
  <c r="G596" i="12"/>
  <c r="G601" i="12"/>
  <c r="G607" i="12"/>
  <c r="G612" i="12"/>
  <c r="G252" i="12"/>
  <c r="G299" i="12"/>
  <c r="G315" i="12"/>
  <c r="L315" i="12"/>
  <c r="G327" i="12"/>
  <c r="G343" i="12"/>
  <c r="G359" i="12"/>
  <c r="G375" i="12"/>
  <c r="G391" i="12"/>
  <c r="G407" i="12"/>
  <c r="G423" i="12"/>
  <c r="G439" i="12"/>
  <c r="G455" i="12"/>
  <c r="G471" i="12"/>
  <c r="G487" i="12"/>
  <c r="G503" i="12"/>
  <c r="G519" i="12"/>
  <c r="G248" i="12"/>
  <c r="G280" i="12"/>
  <c r="G304" i="12"/>
  <c r="G318" i="12"/>
  <c r="G334" i="12"/>
  <c r="G350" i="12"/>
  <c r="G366" i="12"/>
  <c r="G382" i="12"/>
  <c r="G398" i="12"/>
  <c r="G414" i="12"/>
  <c r="G430" i="12"/>
  <c r="G446" i="12"/>
  <c r="G462" i="12"/>
  <c r="G478" i="12"/>
  <c r="G494" i="12"/>
  <c r="G510" i="12"/>
  <c r="G526" i="12"/>
  <c r="G534" i="12"/>
  <c r="G542" i="12"/>
  <c r="G550" i="12"/>
  <c r="G558" i="12"/>
  <c r="G351" i="12"/>
  <c r="G415" i="12"/>
  <c r="G479" i="12"/>
  <c r="G628" i="12"/>
  <c r="G632" i="12"/>
  <c r="G636" i="12"/>
  <c r="G640" i="12"/>
  <c r="G644" i="12"/>
  <c r="G648" i="12"/>
  <c r="G652" i="12"/>
  <c r="G210" i="12"/>
  <c r="G213" i="12"/>
  <c r="G246" i="12"/>
  <c r="G237" i="12"/>
  <c r="G325" i="12"/>
  <c r="G379" i="12"/>
  <c r="G396" i="12"/>
  <c r="G421" i="12"/>
  <c r="G443" i="12"/>
  <c r="L443" i="12"/>
  <c r="G460" i="12"/>
  <c r="G485" i="12"/>
  <c r="G507" i="12"/>
  <c r="G524" i="12"/>
  <c r="G535" i="12"/>
  <c r="G547" i="12"/>
  <c r="V547" i="12"/>
  <c r="G560" i="12"/>
  <c r="G565" i="12"/>
  <c r="G571" i="12"/>
  <c r="L571" i="12"/>
  <c r="G576" i="12"/>
  <c r="G581" i="12"/>
  <c r="G587" i="12"/>
  <c r="L587" i="12"/>
  <c r="G592" i="12"/>
  <c r="G597" i="12"/>
  <c r="G603" i="12"/>
  <c r="G608" i="12"/>
  <c r="G268" i="12"/>
  <c r="G300" i="12"/>
  <c r="G316" i="12"/>
  <c r="G328" i="12"/>
  <c r="G344" i="12"/>
  <c r="G360" i="12"/>
  <c r="G376" i="12"/>
  <c r="G392" i="12"/>
  <c r="G408" i="12"/>
  <c r="G424" i="12"/>
  <c r="G440" i="12"/>
  <c r="G456" i="12"/>
  <c r="G472" i="12"/>
  <c r="G488" i="12"/>
  <c r="V488" i="12"/>
  <c r="G504" i="12"/>
  <c r="G520" i="12"/>
  <c r="G249" i="12"/>
  <c r="G281" i="12"/>
  <c r="L281" i="12"/>
  <c r="G309" i="12"/>
  <c r="G323" i="12"/>
  <c r="L323" i="12"/>
  <c r="G339" i="12"/>
  <c r="G355" i="12"/>
  <c r="G371" i="12"/>
  <c r="G387" i="12"/>
  <c r="G403" i="12"/>
  <c r="G419" i="12"/>
  <c r="G435" i="12"/>
  <c r="L435" i="12"/>
  <c r="G451" i="12"/>
  <c r="G467" i="12"/>
  <c r="L467" i="12"/>
  <c r="G483" i="12"/>
  <c r="G499" i="12"/>
  <c r="G515" i="12"/>
  <c r="G529" i="12"/>
  <c r="G537" i="12"/>
  <c r="G545" i="12"/>
  <c r="G553" i="12"/>
  <c r="G352" i="12"/>
  <c r="G416" i="12"/>
  <c r="G480" i="12"/>
  <c r="G629" i="12"/>
  <c r="G633" i="12"/>
  <c r="G637" i="12"/>
  <c r="G641" i="12"/>
  <c r="G645" i="12"/>
  <c r="G649" i="12"/>
  <c r="G653" i="12"/>
  <c r="G223" i="12"/>
  <c r="G225" i="12"/>
  <c r="G258" i="12"/>
  <c r="G271" i="12"/>
  <c r="G341" i="12"/>
  <c r="G380" i="12"/>
  <c r="G405" i="12"/>
  <c r="G427" i="12"/>
  <c r="G444" i="12"/>
  <c r="G469" i="12"/>
  <c r="G491" i="12"/>
  <c r="G508" i="12"/>
  <c r="G527" i="12"/>
  <c r="G539" i="12"/>
  <c r="G548" i="12"/>
  <c r="G561" i="12"/>
  <c r="G567" i="12"/>
  <c r="G572" i="12"/>
  <c r="G577" i="12"/>
  <c r="G583" i="12"/>
  <c r="G588" i="12"/>
  <c r="G593" i="12"/>
  <c r="G599" i="12"/>
  <c r="G604" i="12"/>
  <c r="G609" i="12"/>
  <c r="G284" i="12"/>
  <c r="G305" i="12"/>
  <c r="G321" i="12"/>
  <c r="G337" i="12"/>
  <c r="G353" i="12"/>
  <c r="G369" i="12"/>
  <c r="G385" i="12"/>
  <c r="G401" i="12"/>
  <c r="G417" i="12"/>
  <c r="G433" i="12"/>
  <c r="G214" i="12"/>
  <c r="G243" i="12"/>
  <c r="G205" i="12"/>
  <c r="G215" i="12"/>
  <c r="G227" i="12"/>
  <c r="G244" i="12"/>
  <c r="G220" i="12"/>
  <c r="G228" i="12"/>
  <c r="G245" i="12"/>
  <c r="G277" i="12"/>
  <c r="G238" i="12"/>
  <c r="G250" i="12"/>
  <c r="G259" i="12"/>
  <c r="G270" i="12"/>
  <c r="G282" i="12"/>
  <c r="G217" i="12"/>
  <c r="G230" i="12"/>
  <c r="G247" i="12"/>
  <c r="G279" i="12"/>
  <c r="G311" i="12"/>
  <c r="G208" i="12"/>
  <c r="G272" i="12"/>
  <c r="G301" i="12"/>
  <c r="G326" i="12"/>
  <c r="G342" i="12"/>
  <c r="L342" i="12"/>
  <c r="G358" i="12"/>
  <c r="G374" i="12"/>
  <c r="L374" i="12"/>
  <c r="G390" i="12"/>
  <c r="L390" i="12"/>
  <c r="G406" i="12"/>
  <c r="G422" i="12"/>
  <c r="G438" i="12"/>
  <c r="G454" i="12"/>
  <c r="G470" i="12"/>
  <c r="G486" i="12"/>
  <c r="G502" i="12"/>
  <c r="G518" i="12"/>
  <c r="G528" i="12"/>
  <c r="G536" i="12"/>
  <c r="G544" i="12"/>
  <c r="G552" i="12"/>
  <c r="G562" i="12"/>
  <c r="G566" i="12"/>
  <c r="G570" i="12"/>
  <c r="G574" i="12"/>
  <c r="G578" i="12"/>
  <c r="G582" i="12"/>
  <c r="G586" i="12"/>
  <c r="G590" i="12"/>
  <c r="G594" i="12"/>
  <c r="G598" i="12"/>
  <c r="G602" i="12"/>
  <c r="G606" i="12"/>
  <c r="G610" i="12"/>
  <c r="L610" i="12"/>
  <c r="G197" i="12"/>
  <c r="G206" i="12"/>
  <c r="G216" i="12"/>
  <c r="G236" i="12"/>
  <c r="G207" i="12"/>
  <c r="G221" i="12"/>
  <c r="G232" i="12"/>
  <c r="G253" i="12"/>
  <c r="G285" i="12"/>
  <c r="G200" i="12"/>
  <c r="G239" i="12"/>
  <c r="G251" i="12"/>
  <c r="G262" i="12"/>
  <c r="G274" i="12"/>
  <c r="G283" i="12"/>
  <c r="L283" i="12"/>
  <c r="G199" i="12"/>
  <c r="G218" i="12"/>
  <c r="G231" i="12"/>
  <c r="G255" i="12"/>
  <c r="G287" i="12"/>
  <c r="G234" i="12"/>
  <c r="G273" i="12"/>
  <c r="G302" i="12"/>
  <c r="G331" i="12"/>
  <c r="L331" i="12"/>
  <c r="G347" i="12"/>
  <c r="G363" i="12"/>
  <c r="G198" i="12"/>
  <c r="G209" i="12"/>
  <c r="G219" i="12"/>
  <c r="G240" i="12"/>
  <c r="G212" i="12"/>
  <c r="G224" i="12"/>
  <c r="G233" i="12"/>
  <c r="G261" i="12"/>
  <c r="G293" i="12"/>
  <c r="G201" i="12"/>
  <c r="G242" i="12"/>
  <c r="G254" i="12"/>
  <c r="G266" i="12"/>
  <c r="G275" i="12"/>
  <c r="G286" i="12"/>
  <c r="L286" i="12"/>
  <c r="G204" i="12"/>
  <c r="G222" i="12"/>
  <c r="G235" i="12"/>
  <c r="G263" i="12"/>
  <c r="G295" i="12"/>
  <c r="G256" i="12"/>
  <c r="G292" i="12"/>
  <c r="G312" i="12"/>
  <c r="G332" i="12"/>
  <c r="G348" i="12"/>
  <c r="G364" i="12"/>
  <c r="V394" i="12"/>
  <c r="U394" i="12"/>
  <c r="U855" i="12"/>
  <c r="V393" i="12"/>
  <c r="U393" i="12"/>
  <c r="L522" i="12"/>
  <c r="L498" i="12"/>
  <c r="L473" i="12"/>
  <c r="U943" i="12"/>
  <c r="U872" i="12"/>
  <c r="U668" i="12"/>
  <c r="U488" i="12"/>
  <c r="U731" i="12"/>
  <c r="U346" i="12"/>
  <c r="V346" i="12"/>
  <c r="U547" i="12"/>
  <c r="V205" i="12"/>
  <c r="U205" i="12"/>
  <c r="V277" i="12"/>
  <c r="U277" i="12"/>
  <c r="V282" i="12"/>
  <c r="U282" i="12"/>
  <c r="V586" i="12"/>
  <c r="U586" i="12"/>
  <c r="V337" i="12"/>
  <c r="U337" i="12"/>
  <c r="V356" i="12"/>
  <c r="U356" i="12"/>
  <c r="V420" i="12"/>
  <c r="U420" i="12"/>
  <c r="V484" i="12"/>
  <c r="U484" i="12"/>
  <c r="V409" i="12"/>
  <c r="U409" i="12"/>
  <c r="V634" i="12"/>
  <c r="U634" i="12"/>
  <c r="V650" i="12"/>
  <c r="U650" i="12"/>
  <c r="V666" i="12"/>
  <c r="U666" i="12"/>
  <c r="V682" i="12"/>
  <c r="U682" i="12"/>
  <c r="V710" i="12"/>
  <c r="U710" i="12"/>
  <c r="V750" i="12"/>
  <c r="U750" i="12"/>
  <c r="V782" i="12"/>
  <c r="U782" i="12"/>
  <c r="V814" i="12"/>
  <c r="U814" i="12"/>
  <c r="V276" i="12"/>
  <c r="U276" i="12"/>
  <c r="V616" i="12"/>
  <c r="U616" i="12"/>
  <c r="V229" i="12"/>
  <c r="U229" i="12"/>
  <c r="V512" i="12"/>
  <c r="U512" i="12"/>
  <c r="V741" i="12"/>
  <c r="U741" i="12"/>
  <c r="V773" i="12"/>
  <c r="U773" i="12"/>
  <c r="V800" i="12"/>
  <c r="U800" i="12"/>
  <c r="V862" i="12"/>
  <c r="U862" i="12"/>
  <c r="V336" i="12"/>
  <c r="U336" i="12"/>
  <c r="V876" i="12"/>
  <c r="U876" i="12"/>
  <c r="V928" i="12"/>
  <c r="U928" i="12"/>
  <c r="V960" i="12"/>
  <c r="U960" i="12"/>
  <c r="V992" i="12"/>
  <c r="U992" i="12"/>
  <c r="V883" i="12"/>
  <c r="U883" i="12"/>
  <c r="V971" i="12"/>
  <c r="U971" i="12"/>
  <c r="V817" i="12"/>
  <c r="U817" i="12"/>
  <c r="V880" i="12"/>
  <c r="U880" i="12"/>
  <c r="V464" i="12"/>
  <c r="U464" i="12"/>
  <c r="V922" i="12"/>
  <c r="U922" i="12"/>
  <c r="V975" i="12"/>
  <c r="U975" i="12"/>
  <c r="V197" i="12"/>
  <c r="U197" i="12"/>
  <c r="V253" i="12"/>
  <c r="U253" i="12"/>
  <c r="V200" i="12"/>
  <c r="U200" i="12"/>
  <c r="V274" i="12"/>
  <c r="U274" i="12"/>
  <c r="V218" i="12"/>
  <c r="U218" i="12"/>
  <c r="V273" i="12"/>
  <c r="U273" i="12"/>
  <c r="V363" i="12"/>
  <c r="U363" i="12"/>
  <c r="V427" i="12"/>
  <c r="U427" i="12"/>
  <c r="V491" i="12"/>
  <c r="U491" i="12"/>
  <c r="V539" i="12"/>
  <c r="U539" i="12"/>
  <c r="V571" i="12"/>
  <c r="U571" i="12"/>
  <c r="V587" i="12"/>
  <c r="U587" i="12"/>
  <c r="V603" i="12"/>
  <c r="U603" i="12"/>
  <c r="V338" i="12"/>
  <c r="U338" i="12"/>
  <c r="V402" i="12"/>
  <c r="U402" i="12"/>
  <c r="V466" i="12"/>
  <c r="U466" i="12"/>
  <c r="U291" i="12"/>
  <c r="V291" i="12"/>
  <c r="V365" i="12"/>
  <c r="U365" i="12"/>
  <c r="V429" i="12"/>
  <c r="U429" i="12"/>
  <c r="V493" i="12"/>
  <c r="U493" i="12"/>
  <c r="V541" i="12"/>
  <c r="U541" i="12"/>
  <c r="V474" i="12"/>
  <c r="U474" i="12"/>
  <c r="V639" i="12"/>
  <c r="U639" i="12"/>
  <c r="V655" i="12"/>
  <c r="U655" i="12"/>
  <c r="V671" i="12"/>
  <c r="U671" i="12"/>
  <c r="V687" i="12"/>
  <c r="U687" i="12"/>
  <c r="V727" i="12"/>
  <c r="U727" i="12"/>
  <c r="V759" i="12"/>
  <c r="U759" i="12"/>
  <c r="V791" i="12"/>
  <c r="U791" i="12"/>
  <c r="V823" i="12"/>
  <c r="U823" i="12"/>
  <c r="V367" i="12"/>
  <c r="U367" i="12"/>
  <c r="V626" i="12"/>
  <c r="U626" i="12"/>
  <c r="V377" i="12"/>
  <c r="U377" i="12"/>
  <c r="V713" i="12"/>
  <c r="U713" i="12"/>
  <c r="V752" i="12"/>
  <c r="U752" i="12"/>
  <c r="V784" i="12"/>
  <c r="U784" i="12"/>
  <c r="V805" i="12"/>
  <c r="U805" i="12"/>
  <c r="V887" i="12"/>
  <c r="U887" i="12"/>
  <c r="V623" i="12"/>
  <c r="U623" i="12"/>
  <c r="V897" i="12"/>
  <c r="U897" i="12"/>
  <c r="V937" i="12"/>
  <c r="U937" i="12"/>
  <c r="V969" i="12"/>
  <c r="U969" i="12"/>
  <c r="V1001" i="12"/>
  <c r="U1001" i="12"/>
  <c r="V919" i="12"/>
  <c r="U919" i="12"/>
  <c r="V314" i="12"/>
  <c r="U314" i="12"/>
  <c r="V836" i="12"/>
  <c r="U836" i="12"/>
  <c r="V901" i="12"/>
  <c r="U901" i="12"/>
  <c r="V704" i="12"/>
  <c r="U704" i="12"/>
  <c r="V942" i="12"/>
  <c r="U942" i="12"/>
  <c r="V990" i="12"/>
  <c r="U990" i="12"/>
  <c r="V209" i="12"/>
  <c r="U209" i="12"/>
  <c r="V212" i="12"/>
  <c r="U212" i="12"/>
  <c r="V293" i="12"/>
  <c r="U293" i="12"/>
  <c r="V242" i="12"/>
  <c r="U242" i="12"/>
  <c r="V286" i="12"/>
  <c r="U286" i="12"/>
  <c r="V235" i="12"/>
  <c r="U235" i="12"/>
  <c r="V312" i="12"/>
  <c r="U312" i="12"/>
  <c r="V380" i="12"/>
  <c r="U380" i="12"/>
  <c r="V444" i="12"/>
  <c r="U444" i="12"/>
  <c r="V508" i="12"/>
  <c r="U508" i="12"/>
  <c r="V548" i="12"/>
  <c r="U548" i="12"/>
  <c r="V572" i="12"/>
  <c r="U572" i="12"/>
  <c r="V588" i="12"/>
  <c r="U588" i="12"/>
  <c r="V604" i="12"/>
  <c r="U604" i="12"/>
  <c r="V252" i="12"/>
  <c r="U252" i="12"/>
  <c r="V343" i="12"/>
  <c r="U343" i="12"/>
  <c r="V407" i="12"/>
  <c r="U407" i="12"/>
  <c r="V471" i="12"/>
  <c r="U471" i="12"/>
  <c r="V304" i="12"/>
  <c r="U304" i="12"/>
  <c r="V366" i="12"/>
  <c r="U366" i="12"/>
  <c r="V430" i="12"/>
  <c r="U430" i="12"/>
  <c r="V494" i="12"/>
  <c r="U494" i="12"/>
  <c r="V542" i="12"/>
  <c r="U542" i="12"/>
  <c r="V415" i="12"/>
  <c r="U415" i="12"/>
  <c r="V636" i="12"/>
  <c r="U636" i="12"/>
  <c r="V652" i="12"/>
  <c r="U652" i="12"/>
  <c r="V672" i="12"/>
  <c r="U672" i="12"/>
  <c r="V688" i="12"/>
  <c r="U688" i="12"/>
  <c r="V730" i="12"/>
  <c r="U730" i="12"/>
  <c r="V762" i="12"/>
  <c r="U762" i="12"/>
  <c r="V794" i="12"/>
  <c r="U794" i="12"/>
  <c r="V826" i="12"/>
  <c r="U826" i="12"/>
  <c r="V368" i="12"/>
  <c r="U368" i="12"/>
  <c r="V696" i="12"/>
  <c r="U696" i="12"/>
  <c r="V378" i="12"/>
  <c r="U378" i="12"/>
  <c r="V718" i="12"/>
  <c r="U718" i="12"/>
  <c r="V753" i="12"/>
  <c r="U753" i="12"/>
  <c r="V785" i="12"/>
  <c r="U785" i="12"/>
  <c r="V808" i="12"/>
  <c r="U808" i="12"/>
  <c r="V888" i="12"/>
  <c r="U888" i="12"/>
  <c r="V709" i="12"/>
  <c r="U709" i="12"/>
  <c r="V898" i="12"/>
  <c r="U898" i="12"/>
  <c r="V940" i="12"/>
  <c r="U940" i="12"/>
  <c r="V972" i="12"/>
  <c r="U972" i="12"/>
  <c r="V927" i="12"/>
  <c r="U927" i="12"/>
  <c r="V330" i="12"/>
  <c r="U330" i="12"/>
  <c r="V841" i="12"/>
  <c r="U841" i="12"/>
  <c r="V902" i="12"/>
  <c r="U902" i="12"/>
  <c r="V890" i="12"/>
  <c r="U890" i="12"/>
  <c r="V963" i="12"/>
  <c r="U963" i="12"/>
  <c r="V223" i="12"/>
  <c r="U223" i="12"/>
  <c r="V225" i="12"/>
  <c r="U225" i="12"/>
  <c r="V258" i="12"/>
  <c r="U258" i="12"/>
  <c r="V271" i="12"/>
  <c r="U271" i="12"/>
  <c r="V341" i="12"/>
  <c r="U341" i="12"/>
  <c r="V405" i="12"/>
  <c r="U405" i="12"/>
  <c r="V469" i="12"/>
  <c r="U469" i="12"/>
  <c r="V527" i="12"/>
  <c r="U527" i="12"/>
  <c r="V561" i="12"/>
  <c r="U561" i="12"/>
  <c r="V577" i="12"/>
  <c r="U577" i="12"/>
  <c r="V593" i="12"/>
  <c r="U593" i="12"/>
  <c r="V609" i="12"/>
  <c r="U609" i="12"/>
  <c r="V300" i="12"/>
  <c r="U300" i="12"/>
  <c r="V360" i="12"/>
  <c r="U360" i="12"/>
  <c r="V424" i="12"/>
  <c r="U424" i="12"/>
  <c r="V504" i="12"/>
  <c r="U504" i="12"/>
  <c r="V249" i="12"/>
  <c r="U249" i="12"/>
  <c r="V339" i="12"/>
  <c r="U339" i="12"/>
  <c r="V403" i="12"/>
  <c r="U403" i="12"/>
  <c r="V467" i="12"/>
  <c r="U467" i="12"/>
  <c r="V529" i="12"/>
  <c r="U529" i="12"/>
  <c r="V629" i="12"/>
  <c r="U629" i="12"/>
  <c r="V645" i="12"/>
  <c r="U645" i="12"/>
  <c r="V661" i="12"/>
  <c r="U661" i="12"/>
  <c r="V677" i="12"/>
  <c r="U677" i="12"/>
  <c r="V693" i="12"/>
  <c r="U693" i="12"/>
  <c r="V747" i="12"/>
  <c r="U747" i="12"/>
  <c r="V779" i="12"/>
  <c r="U779" i="12"/>
  <c r="V811" i="12"/>
  <c r="U811" i="12"/>
  <c r="V614" i="12"/>
  <c r="U614" i="12"/>
  <c r="V203" i="12"/>
  <c r="U203" i="12"/>
  <c r="V511" i="12"/>
  <c r="U511" i="12"/>
  <c r="V740" i="12"/>
  <c r="U740" i="12"/>
  <c r="V772" i="12"/>
  <c r="U772" i="12"/>
  <c r="V555" i="12"/>
  <c r="U555" i="12"/>
  <c r="V845" i="12"/>
  <c r="U845" i="12"/>
  <c r="V909" i="12"/>
  <c r="U909" i="12"/>
  <c r="V859" i="12"/>
  <c r="U859" i="12"/>
  <c r="V917" i="12"/>
  <c r="U917" i="12"/>
  <c r="V949" i="12"/>
  <c r="U949" i="12"/>
  <c r="V981" i="12"/>
  <c r="U981" i="12"/>
  <c r="V852" i="12"/>
  <c r="U852" i="12"/>
  <c r="V946" i="12"/>
  <c r="U946" i="12"/>
  <c r="V796" i="12"/>
  <c r="U796" i="12"/>
  <c r="V863" i="12"/>
  <c r="U863" i="12"/>
  <c r="V297" i="12"/>
  <c r="U297" i="12"/>
  <c r="V899" i="12"/>
  <c r="U899" i="12"/>
  <c r="V958" i="12"/>
  <c r="U958" i="12"/>
  <c r="V215" i="12"/>
  <c r="U215" i="12"/>
  <c r="V220" i="12"/>
  <c r="U220" i="12"/>
  <c r="V250" i="12"/>
  <c r="U250" i="12"/>
  <c r="V247" i="12"/>
  <c r="U247" i="12"/>
  <c r="V326" i="12"/>
  <c r="U326" i="12"/>
  <c r="V390" i="12"/>
  <c r="U390" i="12"/>
  <c r="V454" i="12"/>
  <c r="U454" i="12"/>
  <c r="V518" i="12"/>
  <c r="U518" i="12"/>
  <c r="V552" i="12"/>
  <c r="U552" i="12"/>
  <c r="V574" i="12"/>
  <c r="U574" i="12"/>
  <c r="V590" i="12"/>
  <c r="U590" i="12"/>
  <c r="V606" i="12"/>
  <c r="U606" i="12"/>
  <c r="V284" i="12"/>
  <c r="U284" i="12"/>
  <c r="V353" i="12"/>
  <c r="U353" i="12"/>
  <c r="V417" i="12"/>
  <c r="U417" i="12"/>
  <c r="V481" i="12"/>
  <c r="U481" i="12"/>
  <c r="V310" i="12"/>
  <c r="U310" i="12"/>
  <c r="V372" i="12"/>
  <c r="U372" i="12"/>
  <c r="V436" i="12"/>
  <c r="U436" i="12"/>
  <c r="V500" i="12"/>
  <c r="U500" i="12"/>
  <c r="V546" i="12"/>
  <c r="U546" i="12"/>
  <c r="V473" i="12"/>
  <c r="U473" i="12"/>
  <c r="V638" i="12"/>
  <c r="U638" i="12"/>
  <c r="V654" i="12"/>
  <c r="U654" i="12"/>
  <c r="V670" i="12"/>
  <c r="U670" i="12"/>
  <c r="V686" i="12"/>
  <c r="U686" i="12"/>
  <c r="V726" i="12"/>
  <c r="U726" i="12"/>
  <c r="V758" i="12"/>
  <c r="U758" i="12"/>
  <c r="V790" i="12"/>
  <c r="U790" i="12"/>
  <c r="V822" i="12"/>
  <c r="U822" i="12"/>
  <c r="V362" i="12"/>
  <c r="U362" i="12"/>
  <c r="V624" i="12"/>
  <c r="U624" i="12"/>
  <c r="V320" i="12"/>
  <c r="U320" i="12"/>
  <c r="V708" i="12"/>
  <c r="U708" i="12"/>
  <c r="V749" i="12"/>
  <c r="U749" i="12"/>
  <c r="V781" i="12"/>
  <c r="U781" i="12"/>
  <c r="V816" i="12"/>
  <c r="U816" i="12"/>
  <c r="V878" i="12"/>
  <c r="U878" i="12"/>
  <c r="V619" i="12"/>
  <c r="U619" i="12"/>
  <c r="V892" i="12"/>
  <c r="U892" i="12"/>
  <c r="V936" i="12"/>
  <c r="U936" i="12"/>
  <c r="V968" i="12"/>
  <c r="U968" i="12"/>
  <c r="V1000" i="12"/>
  <c r="U1000" i="12"/>
  <c r="V918" i="12"/>
  <c r="U918" i="12"/>
  <c r="V298" i="12"/>
  <c r="U298" i="12"/>
  <c r="V833" i="12"/>
  <c r="U833" i="12"/>
  <c r="V896" i="12"/>
  <c r="U896" i="12"/>
  <c r="V625" i="12"/>
  <c r="U625" i="12"/>
  <c r="V938" i="12"/>
  <c r="U938" i="12"/>
  <c r="V987" i="12"/>
  <c r="U987" i="12"/>
  <c r="V206" i="12"/>
  <c r="U206" i="12"/>
  <c r="V207" i="12"/>
  <c r="U207" i="12"/>
  <c r="V285" i="12"/>
  <c r="U285" i="12"/>
  <c r="V239" i="12"/>
  <c r="U239" i="12"/>
  <c r="V283" i="12"/>
  <c r="U283" i="12"/>
  <c r="V231" i="12"/>
  <c r="U231" i="12"/>
  <c r="V302" i="12"/>
  <c r="U302" i="12"/>
  <c r="V379" i="12"/>
  <c r="U379" i="12"/>
  <c r="V443" i="12"/>
  <c r="U443" i="12"/>
  <c r="V507" i="12"/>
  <c r="U507" i="12"/>
  <c r="V556" i="12"/>
  <c r="U556" i="12"/>
  <c r="V575" i="12"/>
  <c r="U575" i="12"/>
  <c r="V591" i="12"/>
  <c r="U591" i="12"/>
  <c r="V607" i="12"/>
  <c r="U607" i="12"/>
  <c r="V290" i="12"/>
  <c r="U290" i="12"/>
  <c r="V354" i="12"/>
  <c r="U354" i="12"/>
  <c r="V418" i="12"/>
  <c r="U418" i="12"/>
  <c r="V482" i="12"/>
  <c r="U482" i="12"/>
  <c r="V317" i="12"/>
  <c r="U317" i="12"/>
  <c r="V381" i="12"/>
  <c r="U381" i="12"/>
  <c r="V445" i="12"/>
  <c r="U445" i="12"/>
  <c r="V509" i="12"/>
  <c r="U509" i="12"/>
  <c r="V549" i="12"/>
  <c r="U549" i="12"/>
  <c r="V627" i="12"/>
  <c r="U627" i="12"/>
  <c r="V643" i="12"/>
  <c r="U643" i="12"/>
  <c r="V659" i="12"/>
  <c r="U659" i="12"/>
  <c r="V675" i="12"/>
  <c r="U675" i="12"/>
  <c r="V691" i="12"/>
  <c r="U691" i="12"/>
  <c r="V735" i="12"/>
  <c r="U735" i="12"/>
  <c r="V767" i="12"/>
  <c r="U767" i="12"/>
  <c r="V799" i="12"/>
  <c r="U799" i="12"/>
  <c r="V831" i="12"/>
  <c r="U831" i="12"/>
  <c r="V431" i="12"/>
  <c r="U431" i="12"/>
  <c r="V707" i="12"/>
  <c r="U707" i="12"/>
  <c r="V441" i="12"/>
  <c r="U441" i="12"/>
  <c r="V728" i="12"/>
  <c r="U728" i="12"/>
  <c r="V760" i="12"/>
  <c r="U760" i="12"/>
  <c r="V792" i="12"/>
  <c r="U792" i="12"/>
  <c r="V821" i="12"/>
  <c r="U821" i="12"/>
  <c r="V903" i="12"/>
  <c r="U903" i="12"/>
  <c r="V849" i="12"/>
  <c r="U849" i="12"/>
  <c r="V913" i="12"/>
  <c r="U913" i="12"/>
  <c r="V945" i="12"/>
  <c r="U945" i="12"/>
  <c r="V977" i="12"/>
  <c r="U977" i="12"/>
  <c r="V935" i="12"/>
  <c r="U935" i="12"/>
  <c r="V521" i="12"/>
  <c r="U521" i="12"/>
  <c r="V853" i="12"/>
  <c r="U853" i="12"/>
  <c r="V868" i="12"/>
  <c r="U868" i="12"/>
  <c r="V954" i="12"/>
  <c r="U954" i="12"/>
  <c r="V998" i="12"/>
  <c r="U998" i="12"/>
  <c r="V219" i="12"/>
  <c r="U219" i="12"/>
  <c r="V224" i="12"/>
  <c r="U224" i="12"/>
  <c r="V254" i="12"/>
  <c r="U254" i="12"/>
  <c r="V263" i="12"/>
  <c r="U263" i="12"/>
  <c r="V332" i="12"/>
  <c r="U332" i="12"/>
  <c r="V396" i="12"/>
  <c r="U396" i="12"/>
  <c r="V460" i="12"/>
  <c r="U460" i="12"/>
  <c r="V524" i="12"/>
  <c r="U524" i="12"/>
  <c r="V560" i="12"/>
  <c r="U560" i="12"/>
  <c r="V576" i="12"/>
  <c r="U576" i="12"/>
  <c r="V592" i="12"/>
  <c r="U592" i="12"/>
  <c r="V608" i="12"/>
  <c r="U608" i="12"/>
  <c r="V299" i="12"/>
  <c r="U299" i="12"/>
  <c r="V359" i="12"/>
  <c r="U359" i="12"/>
  <c r="V423" i="12"/>
  <c r="U423" i="12"/>
  <c r="V487" i="12"/>
  <c r="U487" i="12"/>
  <c r="V318" i="12"/>
  <c r="U318" i="12"/>
  <c r="V382" i="12"/>
  <c r="U382" i="12"/>
  <c r="V446" i="12"/>
  <c r="U446" i="12"/>
  <c r="V510" i="12"/>
  <c r="U510" i="12"/>
  <c r="V550" i="12"/>
  <c r="U550" i="12"/>
  <c r="V479" i="12"/>
  <c r="U479" i="12"/>
  <c r="V640" i="12"/>
  <c r="U640" i="12"/>
  <c r="V656" i="12"/>
  <c r="U656" i="12"/>
  <c r="V676" i="12"/>
  <c r="U676" i="12"/>
  <c r="V692" i="12"/>
  <c r="U692" i="12"/>
  <c r="V738" i="12"/>
  <c r="U738" i="12"/>
  <c r="V770" i="12"/>
  <c r="U770" i="12"/>
  <c r="V802" i="12"/>
  <c r="U802" i="12"/>
  <c r="V834" i="12"/>
  <c r="U834" i="12"/>
  <c r="V432" i="12"/>
  <c r="U432" i="12"/>
  <c r="V712" i="12"/>
  <c r="U712" i="12"/>
  <c r="V442" i="12"/>
  <c r="U442" i="12"/>
  <c r="V729" i="12"/>
  <c r="U729" i="12"/>
  <c r="V761" i="12"/>
  <c r="U761" i="12"/>
  <c r="V793" i="12"/>
  <c r="U793" i="12"/>
  <c r="V824" i="12"/>
  <c r="U824" i="12"/>
  <c r="V904" i="12"/>
  <c r="U904" i="12"/>
  <c r="V850" i="12"/>
  <c r="U850" i="12"/>
  <c r="V916" i="12"/>
  <c r="U916" i="12"/>
  <c r="V948" i="12"/>
  <c r="U948" i="12"/>
  <c r="V980" i="12"/>
  <c r="U980" i="12"/>
  <c r="V851" i="12"/>
  <c r="U851" i="12"/>
  <c r="V939" i="12"/>
  <c r="U939" i="12"/>
  <c r="V720" i="12"/>
  <c r="U720" i="12"/>
  <c r="V854" i="12"/>
  <c r="U854" i="12"/>
  <c r="V914" i="12"/>
  <c r="U914" i="12"/>
  <c r="V983" i="12"/>
  <c r="U983" i="12"/>
  <c r="V241" i="12"/>
  <c r="U241" i="12"/>
  <c r="V243" i="12"/>
  <c r="U243" i="12"/>
  <c r="V267" i="12"/>
  <c r="U267" i="12"/>
  <c r="V214" i="12"/>
  <c r="U214" i="12"/>
  <c r="V303" i="12"/>
  <c r="U303" i="12"/>
  <c r="V257" i="12"/>
  <c r="U257" i="12"/>
  <c r="V357" i="12"/>
  <c r="U357" i="12"/>
  <c r="V421" i="12"/>
  <c r="U421" i="12"/>
  <c r="V485" i="12"/>
  <c r="U485" i="12"/>
  <c r="V535" i="12"/>
  <c r="U535" i="12"/>
  <c r="V565" i="12"/>
  <c r="U565" i="12"/>
  <c r="V581" i="12"/>
  <c r="U581" i="12"/>
  <c r="V597" i="12"/>
  <c r="U597" i="12"/>
  <c r="V316" i="12"/>
  <c r="U316" i="12"/>
  <c r="V376" i="12"/>
  <c r="U376" i="12"/>
  <c r="V440" i="12"/>
  <c r="U440" i="12"/>
  <c r="V520" i="12"/>
  <c r="U520" i="12"/>
  <c r="V281" i="12"/>
  <c r="U281" i="12"/>
  <c r="V355" i="12"/>
  <c r="U355" i="12"/>
  <c r="V419" i="12"/>
  <c r="U419" i="12"/>
  <c r="V483" i="12"/>
  <c r="U483" i="12"/>
  <c r="V537" i="12"/>
  <c r="U537" i="12"/>
  <c r="V352" i="12"/>
  <c r="U352" i="12"/>
  <c r="V633" i="12"/>
  <c r="U633" i="12"/>
  <c r="V649" i="12"/>
  <c r="U649" i="12"/>
  <c r="V665" i="12"/>
  <c r="U665" i="12"/>
  <c r="V681" i="12"/>
  <c r="U681" i="12"/>
  <c r="U705" i="12"/>
  <c r="V705" i="12"/>
  <c r="V755" i="12"/>
  <c r="U755" i="12"/>
  <c r="V787" i="12"/>
  <c r="U787" i="12"/>
  <c r="V819" i="12"/>
  <c r="U819" i="12"/>
  <c r="V361" i="12"/>
  <c r="U361" i="12"/>
  <c r="V622" i="12"/>
  <c r="U622" i="12"/>
  <c r="V319" i="12"/>
  <c r="U319" i="12"/>
  <c r="V703" i="12"/>
  <c r="U703" i="12"/>
  <c r="V748" i="12"/>
  <c r="U748" i="12"/>
  <c r="V780" i="12"/>
  <c r="U780" i="12"/>
  <c r="V797" i="12"/>
  <c r="U797" i="12"/>
  <c r="V861" i="12"/>
  <c r="U861" i="12"/>
  <c r="V875" i="12"/>
  <c r="U875" i="12"/>
  <c r="V925" i="12"/>
  <c r="U925" i="12"/>
  <c r="V957" i="12"/>
  <c r="U957" i="12"/>
  <c r="V989" i="12"/>
  <c r="U989" i="12"/>
  <c r="V874" i="12"/>
  <c r="U874" i="12"/>
  <c r="V970" i="12"/>
  <c r="U970" i="12"/>
  <c r="V812" i="12"/>
  <c r="U812" i="12"/>
  <c r="V879" i="12"/>
  <c r="U879" i="12"/>
  <c r="V399" i="12"/>
  <c r="U399" i="12"/>
  <c r="V915" i="12"/>
  <c r="U915" i="12"/>
  <c r="V974" i="12"/>
  <c r="U974" i="12"/>
  <c r="V301" i="12"/>
  <c r="U301" i="12"/>
  <c r="V438" i="12"/>
  <c r="U438" i="12"/>
  <c r="V544" i="12"/>
  <c r="U544" i="12"/>
  <c r="V602" i="12"/>
  <c r="U602" i="12"/>
  <c r="V401" i="12"/>
  <c r="U401" i="12"/>
  <c r="V465" i="12"/>
  <c r="U465" i="12"/>
  <c r="V288" i="12"/>
  <c r="U288" i="12"/>
  <c r="V259" i="12"/>
  <c r="U259" i="12"/>
  <c r="V342" i="12"/>
  <c r="U342" i="12"/>
  <c r="V406" i="12"/>
  <c r="U406" i="12"/>
  <c r="V470" i="12"/>
  <c r="U470" i="12"/>
  <c r="V562" i="12"/>
  <c r="U562" i="12"/>
  <c r="V610" i="12"/>
  <c r="U610" i="12"/>
  <c r="V305" i="12"/>
  <c r="U305" i="12"/>
  <c r="V369" i="12"/>
  <c r="U369" i="12"/>
  <c r="V433" i="12"/>
  <c r="U433" i="12"/>
  <c r="V497" i="12"/>
  <c r="U497" i="12"/>
  <c r="V324" i="12"/>
  <c r="U324" i="12"/>
  <c r="V388" i="12"/>
  <c r="U388" i="12"/>
  <c r="V452" i="12"/>
  <c r="U452" i="12"/>
  <c r="V516" i="12"/>
  <c r="U516" i="12"/>
  <c r="V554" i="12"/>
  <c r="U554" i="12"/>
  <c r="V559" i="12"/>
  <c r="U559" i="12"/>
  <c r="V642" i="12"/>
  <c r="U642" i="12"/>
  <c r="V658" i="12"/>
  <c r="U658" i="12"/>
  <c r="V674" i="12"/>
  <c r="U674" i="12"/>
  <c r="V690" i="12"/>
  <c r="U690" i="12"/>
  <c r="V734" i="12"/>
  <c r="U734" i="12"/>
  <c r="V766" i="12"/>
  <c r="U766" i="12"/>
  <c r="V798" i="12"/>
  <c r="U798" i="12"/>
  <c r="V830" i="12"/>
  <c r="U830" i="12"/>
  <c r="V426" i="12"/>
  <c r="U426" i="12"/>
  <c r="V706" i="12"/>
  <c r="U706" i="12"/>
  <c r="V384" i="12"/>
  <c r="U384" i="12"/>
  <c r="V724" i="12"/>
  <c r="U724" i="12"/>
  <c r="V757" i="12"/>
  <c r="U757" i="12"/>
  <c r="V789" i="12"/>
  <c r="U789" i="12"/>
  <c r="V832" i="12"/>
  <c r="U832" i="12"/>
  <c r="V894" i="12"/>
  <c r="U894" i="12"/>
  <c r="V844" i="12"/>
  <c r="U844" i="12"/>
  <c r="V908" i="12"/>
  <c r="U908" i="12"/>
  <c r="V944" i="12"/>
  <c r="U944" i="12"/>
  <c r="V976" i="12"/>
  <c r="U976" i="12"/>
  <c r="V931" i="12"/>
  <c r="U931" i="12"/>
  <c r="V400" i="12"/>
  <c r="U400" i="12"/>
  <c r="V848" i="12"/>
  <c r="U848" i="12"/>
  <c r="V912" i="12"/>
  <c r="U912" i="12"/>
  <c r="V857" i="12"/>
  <c r="U857" i="12"/>
  <c r="V951" i="12"/>
  <c r="U951" i="12"/>
  <c r="V995" i="12"/>
  <c r="U995" i="12"/>
  <c r="V216" i="12"/>
  <c r="U216" i="12"/>
  <c r="V221" i="12"/>
  <c r="U221" i="12"/>
  <c r="V251" i="12"/>
  <c r="U251" i="12"/>
  <c r="V255" i="12"/>
  <c r="U255" i="12"/>
  <c r="V331" i="12"/>
  <c r="U331" i="12"/>
  <c r="V395" i="12"/>
  <c r="U395" i="12"/>
  <c r="V459" i="12"/>
  <c r="U459" i="12"/>
  <c r="V523" i="12"/>
  <c r="U523" i="12"/>
  <c r="V563" i="12"/>
  <c r="U563" i="12"/>
  <c r="V579" i="12"/>
  <c r="U579" i="12"/>
  <c r="V595" i="12"/>
  <c r="U595" i="12"/>
  <c r="V611" i="12"/>
  <c r="U611" i="12"/>
  <c r="V306" i="12"/>
  <c r="U306" i="12"/>
  <c r="V370" i="12"/>
  <c r="U370" i="12"/>
  <c r="V434" i="12"/>
  <c r="U434" i="12"/>
  <c r="V498" i="12"/>
  <c r="U498" i="12"/>
  <c r="V333" i="12"/>
  <c r="U333" i="12"/>
  <c r="V397" i="12"/>
  <c r="U397" i="12"/>
  <c r="V461" i="12"/>
  <c r="U461" i="12"/>
  <c r="V525" i="12"/>
  <c r="U525" i="12"/>
  <c r="V557" i="12"/>
  <c r="U557" i="12"/>
  <c r="V631" i="12"/>
  <c r="U631" i="12"/>
  <c r="V647" i="12"/>
  <c r="U647" i="12"/>
  <c r="V663" i="12"/>
  <c r="U663" i="12"/>
  <c r="V679" i="12"/>
  <c r="U679" i="12"/>
  <c r="V695" i="12"/>
  <c r="U695" i="12"/>
  <c r="V743" i="12"/>
  <c r="U743" i="12"/>
  <c r="V775" i="12"/>
  <c r="U775" i="12"/>
  <c r="V807" i="12"/>
  <c r="U807" i="12"/>
  <c r="V839" i="12"/>
  <c r="U839" i="12"/>
  <c r="V495" i="12"/>
  <c r="U495" i="12"/>
  <c r="V723" i="12"/>
  <c r="U723" i="12"/>
  <c r="V505" i="12"/>
  <c r="U505" i="12"/>
  <c r="V736" i="12"/>
  <c r="U736" i="12"/>
  <c r="V768" i="12"/>
  <c r="U768" i="12"/>
  <c r="V458" i="12"/>
  <c r="U458" i="12"/>
  <c r="V837" i="12"/>
  <c r="U837" i="12"/>
  <c r="U865" i="12"/>
  <c r="V865" i="12"/>
  <c r="V921" i="12"/>
  <c r="U921" i="12"/>
  <c r="V953" i="12"/>
  <c r="U953" i="12"/>
  <c r="V985" i="12"/>
  <c r="U985" i="12"/>
  <c r="V867" i="12"/>
  <c r="U867" i="12"/>
  <c r="V966" i="12"/>
  <c r="U966" i="12"/>
  <c r="V804" i="12"/>
  <c r="U804" i="12"/>
  <c r="V869" i="12"/>
  <c r="U869" i="12"/>
  <c r="V329" i="12"/>
  <c r="U329" i="12"/>
  <c r="V906" i="12"/>
  <c r="U906" i="12"/>
  <c r="V962" i="12"/>
  <c r="U962" i="12"/>
  <c r="V240" i="12"/>
  <c r="U240" i="12"/>
  <c r="V233" i="12"/>
  <c r="U233" i="12"/>
  <c r="V266" i="12"/>
  <c r="U266" i="12"/>
  <c r="V204" i="12"/>
  <c r="U204" i="12"/>
  <c r="V295" i="12"/>
  <c r="U295" i="12"/>
  <c r="V256" i="12"/>
  <c r="U256" i="12"/>
  <c r="V348" i="12"/>
  <c r="U348" i="12"/>
  <c r="V412" i="12"/>
  <c r="U412" i="12"/>
  <c r="V476" i="12"/>
  <c r="U476" i="12"/>
  <c r="V532" i="12"/>
  <c r="U532" i="12"/>
  <c r="V564" i="12"/>
  <c r="U564" i="12"/>
  <c r="V580" i="12"/>
  <c r="U580" i="12"/>
  <c r="V596" i="12"/>
  <c r="U596" i="12"/>
  <c r="V612" i="12"/>
  <c r="U612" i="12"/>
  <c r="V315" i="12"/>
  <c r="U315" i="12"/>
  <c r="V375" i="12"/>
  <c r="U375" i="12"/>
  <c r="V439" i="12"/>
  <c r="U439" i="12"/>
  <c r="V503" i="12"/>
  <c r="U503" i="12"/>
  <c r="V248" i="12"/>
  <c r="U248" i="12"/>
  <c r="V334" i="12"/>
  <c r="U334" i="12"/>
  <c r="V398" i="12"/>
  <c r="U398" i="12"/>
  <c r="V462" i="12"/>
  <c r="U462" i="12"/>
  <c r="V526" i="12"/>
  <c r="U526" i="12"/>
  <c r="V558" i="12"/>
  <c r="U558" i="12"/>
  <c r="V628" i="12"/>
  <c r="U628" i="12"/>
  <c r="V644" i="12"/>
  <c r="U644" i="12"/>
  <c r="V660" i="12"/>
  <c r="U660" i="12"/>
  <c r="V680" i="12"/>
  <c r="U680" i="12"/>
  <c r="V700" i="12"/>
  <c r="U700" i="12"/>
  <c r="V746" i="12"/>
  <c r="U746" i="12"/>
  <c r="V778" i="12"/>
  <c r="U778" i="12"/>
  <c r="V810" i="12"/>
  <c r="U810" i="12"/>
  <c r="V842" i="12"/>
  <c r="U842" i="12"/>
  <c r="V496" i="12"/>
  <c r="U496" i="12"/>
  <c r="V506" i="12"/>
  <c r="U506" i="12"/>
  <c r="U737" i="12"/>
  <c r="V737" i="12"/>
  <c r="V769" i="12"/>
  <c r="U769" i="12"/>
  <c r="V463" i="12"/>
  <c r="U463" i="12"/>
  <c r="V840" i="12"/>
  <c r="U840" i="12"/>
  <c r="V866" i="12"/>
  <c r="U866" i="12"/>
  <c r="V924" i="12"/>
  <c r="U924" i="12"/>
  <c r="V956" i="12"/>
  <c r="U956" i="12"/>
  <c r="V988" i="12"/>
  <c r="U988" i="12"/>
  <c r="V873" i="12"/>
  <c r="U873" i="12"/>
  <c r="V967" i="12"/>
  <c r="U967" i="12"/>
  <c r="V809" i="12"/>
  <c r="U809" i="12"/>
  <c r="V870" i="12"/>
  <c r="U870" i="12"/>
  <c r="V617" i="12"/>
  <c r="U617" i="12"/>
  <c r="V926" i="12"/>
  <c r="U926" i="12"/>
  <c r="V991" i="12"/>
  <c r="U991" i="12"/>
  <c r="V202" i="12"/>
  <c r="U202" i="12"/>
  <c r="V269" i="12"/>
  <c r="U269" i="12"/>
  <c r="V211" i="12"/>
  <c r="U211" i="12"/>
  <c r="V278" i="12"/>
  <c r="U278" i="12"/>
  <c r="V226" i="12"/>
  <c r="U226" i="12"/>
  <c r="V296" i="12"/>
  <c r="U296" i="12"/>
  <c r="V373" i="12"/>
  <c r="U373" i="12"/>
  <c r="V437" i="12"/>
  <c r="U437" i="12"/>
  <c r="V501" i="12"/>
  <c r="U501" i="12"/>
  <c r="V543" i="12"/>
  <c r="U543" i="12"/>
  <c r="V569" i="12"/>
  <c r="U569" i="12"/>
  <c r="V585" i="12"/>
  <c r="U585" i="12"/>
  <c r="V601" i="12"/>
  <c r="U601" i="12"/>
  <c r="V328" i="12"/>
  <c r="U328" i="12"/>
  <c r="V392" i="12"/>
  <c r="U392" i="12"/>
  <c r="V456" i="12"/>
  <c r="U456" i="12"/>
  <c r="V309" i="12"/>
  <c r="U309" i="12"/>
  <c r="V371" i="12"/>
  <c r="U371" i="12"/>
  <c r="V435" i="12"/>
  <c r="U435" i="12"/>
  <c r="V499" i="12"/>
  <c r="U499" i="12"/>
  <c r="V545" i="12"/>
  <c r="U545" i="12"/>
  <c r="V416" i="12"/>
  <c r="U416" i="12"/>
  <c r="V637" i="12"/>
  <c r="U637" i="12"/>
  <c r="V653" i="12"/>
  <c r="U653" i="12"/>
  <c r="V669" i="12"/>
  <c r="U669" i="12"/>
  <c r="V685" i="12"/>
  <c r="U685" i="12"/>
  <c r="U721" i="12"/>
  <c r="V721" i="12"/>
  <c r="V763" i="12"/>
  <c r="U763" i="12"/>
  <c r="V795" i="12"/>
  <c r="U795" i="12"/>
  <c r="V827" i="12"/>
  <c r="U827" i="12"/>
  <c r="V425" i="12"/>
  <c r="U425" i="12"/>
  <c r="V701" i="12"/>
  <c r="U701" i="12"/>
  <c r="V383" i="12"/>
  <c r="U383" i="12"/>
  <c r="V719" i="12"/>
  <c r="U719" i="12"/>
  <c r="V756" i="12"/>
  <c r="U756" i="12"/>
  <c r="V788" i="12"/>
  <c r="U788" i="12"/>
  <c r="V813" i="12"/>
  <c r="U813" i="12"/>
  <c r="V877" i="12"/>
  <c r="U877" i="12"/>
  <c r="V615" i="12"/>
  <c r="U615" i="12"/>
  <c r="V891" i="12"/>
  <c r="U891" i="12"/>
  <c r="V933" i="12"/>
  <c r="U933" i="12"/>
  <c r="V965" i="12"/>
  <c r="U965" i="12"/>
  <c r="V997" i="12"/>
  <c r="U997" i="12"/>
  <c r="V900" i="12"/>
  <c r="U900" i="12"/>
  <c r="V260" i="12"/>
  <c r="U260" i="12"/>
  <c r="V828" i="12"/>
  <c r="U828" i="12"/>
  <c r="V895" i="12"/>
  <c r="U895" i="12"/>
  <c r="V621" i="12"/>
  <c r="U621" i="12"/>
  <c r="V934" i="12"/>
  <c r="U934" i="12"/>
  <c r="V986" i="12"/>
  <c r="U986" i="12"/>
  <c r="V238" i="12"/>
  <c r="U238" i="12"/>
  <c r="V230" i="12"/>
  <c r="U230" i="12"/>
  <c r="V374" i="12"/>
  <c r="U374" i="12"/>
  <c r="V502" i="12"/>
  <c r="U502" i="12"/>
  <c r="V570" i="12"/>
  <c r="U570" i="12"/>
  <c r="V538" i="12"/>
  <c r="U538" i="12"/>
  <c r="U227" i="12"/>
  <c r="V227" i="12"/>
  <c r="V228" i="12"/>
  <c r="U228" i="12"/>
  <c r="V279" i="12"/>
  <c r="U279" i="12"/>
  <c r="V208" i="12"/>
  <c r="U208" i="12"/>
  <c r="V528" i="12"/>
  <c r="U528" i="12"/>
  <c r="V578" i="12"/>
  <c r="U578" i="12"/>
  <c r="V594" i="12"/>
  <c r="U594" i="12"/>
  <c r="V244" i="12"/>
  <c r="U244" i="12"/>
  <c r="V245" i="12"/>
  <c r="U245" i="12"/>
  <c r="V270" i="12"/>
  <c r="U270" i="12"/>
  <c r="V217" i="12"/>
  <c r="U217" i="12"/>
  <c r="V311" i="12"/>
  <c r="U311" i="12"/>
  <c r="V272" i="12"/>
  <c r="U272" i="12"/>
  <c r="V358" i="12"/>
  <c r="U358" i="12"/>
  <c r="V422" i="12"/>
  <c r="U422" i="12"/>
  <c r="V486" i="12"/>
  <c r="U486" i="12"/>
  <c r="V536" i="12"/>
  <c r="U536" i="12"/>
  <c r="V566" i="12"/>
  <c r="U566" i="12"/>
  <c r="V582" i="12"/>
  <c r="U582" i="12"/>
  <c r="V598" i="12"/>
  <c r="U598" i="12"/>
  <c r="V321" i="12"/>
  <c r="U321" i="12"/>
  <c r="V385" i="12"/>
  <c r="U385" i="12"/>
  <c r="V449" i="12"/>
  <c r="U449" i="12"/>
  <c r="V513" i="12"/>
  <c r="U513" i="12"/>
  <c r="V264" i="12"/>
  <c r="U264" i="12"/>
  <c r="V340" i="12"/>
  <c r="U340" i="12"/>
  <c r="V404" i="12"/>
  <c r="U404" i="12"/>
  <c r="V468" i="12"/>
  <c r="U468" i="12"/>
  <c r="V530" i="12"/>
  <c r="U530" i="12"/>
  <c r="V345" i="12"/>
  <c r="U345" i="12"/>
  <c r="V630" i="12"/>
  <c r="U630" i="12"/>
  <c r="V646" i="12"/>
  <c r="U646" i="12"/>
  <c r="V662" i="12"/>
  <c r="U662" i="12"/>
  <c r="V678" i="12"/>
  <c r="U678" i="12"/>
  <c r="V694" i="12"/>
  <c r="U694" i="12"/>
  <c r="V742" i="12"/>
  <c r="U742" i="12"/>
  <c r="V774" i="12"/>
  <c r="U774" i="12"/>
  <c r="V806" i="12"/>
  <c r="U806" i="12"/>
  <c r="V838" i="12"/>
  <c r="U838" i="12"/>
  <c r="V490" i="12"/>
  <c r="U490" i="12"/>
  <c r="V722" i="12"/>
  <c r="U722" i="12"/>
  <c r="V448" i="12"/>
  <c r="U448" i="12"/>
  <c r="V733" i="12"/>
  <c r="U733" i="12"/>
  <c r="V765" i="12"/>
  <c r="U765" i="12"/>
  <c r="V698" i="12"/>
  <c r="U698" i="12"/>
  <c r="V846" i="12"/>
  <c r="U846" i="12"/>
  <c r="V910" i="12"/>
  <c r="U910" i="12"/>
  <c r="V860" i="12"/>
  <c r="U860" i="12"/>
  <c r="V920" i="12"/>
  <c r="U920" i="12"/>
  <c r="V952" i="12"/>
  <c r="U952" i="12"/>
  <c r="V984" i="12"/>
  <c r="U984" i="12"/>
  <c r="V858" i="12"/>
  <c r="U858" i="12"/>
  <c r="V947" i="12"/>
  <c r="U947" i="12"/>
  <c r="U801" i="12"/>
  <c r="V801" i="12"/>
  <c r="V864" i="12"/>
  <c r="U864" i="12"/>
  <c r="V313" i="12"/>
  <c r="U313" i="12"/>
  <c r="V905" i="12"/>
  <c r="U905" i="12"/>
  <c r="V959" i="12"/>
  <c r="U959" i="12"/>
  <c r="V236" i="12"/>
  <c r="U236" i="12"/>
  <c r="V232" i="12"/>
  <c r="U232" i="12"/>
  <c r="V262" i="12"/>
  <c r="U262" i="12"/>
  <c r="V199" i="12"/>
  <c r="U199" i="12"/>
  <c r="V287" i="12"/>
  <c r="U287" i="12"/>
  <c r="V234" i="12"/>
  <c r="U234" i="12"/>
  <c r="V347" i="12"/>
  <c r="U347" i="12"/>
  <c r="V411" i="12"/>
  <c r="U411" i="12"/>
  <c r="V475" i="12"/>
  <c r="U475" i="12"/>
  <c r="V531" i="12"/>
  <c r="U531" i="12"/>
  <c r="V567" i="12"/>
  <c r="U567" i="12"/>
  <c r="V583" i="12"/>
  <c r="U583" i="12"/>
  <c r="V599" i="12"/>
  <c r="U599" i="12"/>
  <c r="V322" i="12"/>
  <c r="U322" i="12"/>
  <c r="V386" i="12"/>
  <c r="U386" i="12"/>
  <c r="V450" i="12"/>
  <c r="U450" i="12"/>
  <c r="V514" i="12"/>
  <c r="U514" i="12"/>
  <c r="V265" i="12"/>
  <c r="U265" i="12"/>
  <c r="V349" i="12"/>
  <c r="U349" i="12"/>
  <c r="V413" i="12"/>
  <c r="U413" i="12"/>
  <c r="V477" i="12"/>
  <c r="U477" i="12"/>
  <c r="V533" i="12"/>
  <c r="U533" i="12"/>
  <c r="V410" i="12"/>
  <c r="U410" i="12"/>
  <c r="V635" i="12"/>
  <c r="U635" i="12"/>
  <c r="V651" i="12"/>
  <c r="U651" i="12"/>
  <c r="V667" i="12"/>
  <c r="U667" i="12"/>
  <c r="V683" i="12"/>
  <c r="U683" i="12"/>
  <c r="V711" i="12"/>
  <c r="U711" i="12"/>
  <c r="V751" i="12"/>
  <c r="U751" i="12"/>
  <c r="V783" i="12"/>
  <c r="U783" i="12"/>
  <c r="V815" i="12"/>
  <c r="U815" i="12"/>
  <c r="V294" i="12"/>
  <c r="U294" i="12"/>
  <c r="V618" i="12"/>
  <c r="U618" i="12"/>
  <c r="V289" i="12"/>
  <c r="U289" i="12"/>
  <c r="V697" i="12"/>
  <c r="U697" i="12"/>
  <c r="V744" i="12"/>
  <c r="U744" i="12"/>
  <c r="V776" i="12"/>
  <c r="U776" i="12"/>
  <c r="V699" i="12"/>
  <c r="U699" i="12"/>
  <c r="V871" i="12"/>
  <c r="U871" i="12"/>
  <c r="V457" i="12"/>
  <c r="U457" i="12"/>
  <c r="V881" i="12"/>
  <c r="U881" i="12"/>
  <c r="U929" i="12"/>
  <c r="V929" i="12"/>
  <c r="V961" i="12"/>
  <c r="U961" i="12"/>
  <c r="U993" i="12"/>
  <c r="V993" i="12"/>
  <c r="V884" i="12"/>
  <c r="U884" i="12"/>
  <c r="V978" i="12"/>
  <c r="U978" i="12"/>
  <c r="V820" i="12"/>
  <c r="U820" i="12"/>
  <c r="V885" i="12"/>
  <c r="U885" i="12"/>
  <c r="V613" i="12"/>
  <c r="U613" i="12"/>
  <c r="V923" i="12"/>
  <c r="U923" i="12"/>
  <c r="V982" i="12"/>
  <c r="U982" i="12"/>
  <c r="V198" i="12"/>
  <c r="U198" i="12"/>
  <c r="V261" i="12"/>
  <c r="U261" i="12"/>
  <c r="V201" i="12"/>
  <c r="U201" i="12"/>
  <c r="V275" i="12"/>
  <c r="U275" i="12"/>
  <c r="V222" i="12"/>
  <c r="U222" i="12"/>
  <c r="V292" i="12"/>
  <c r="U292" i="12"/>
  <c r="V364" i="12"/>
  <c r="U364" i="12"/>
  <c r="V428" i="12"/>
  <c r="U428" i="12"/>
  <c r="V492" i="12"/>
  <c r="U492" i="12"/>
  <c r="V540" i="12"/>
  <c r="U540" i="12"/>
  <c r="V568" i="12"/>
  <c r="U568" i="12"/>
  <c r="V584" i="12"/>
  <c r="U584" i="12"/>
  <c r="V600" i="12"/>
  <c r="U600" i="12"/>
  <c r="V327" i="12"/>
  <c r="U327" i="12"/>
  <c r="V391" i="12"/>
  <c r="U391" i="12"/>
  <c r="V455" i="12"/>
  <c r="U455" i="12"/>
  <c r="V519" i="12"/>
  <c r="U519" i="12"/>
  <c r="V280" i="12"/>
  <c r="U280" i="12"/>
  <c r="V350" i="12"/>
  <c r="U350" i="12"/>
  <c r="V414" i="12"/>
  <c r="U414" i="12"/>
  <c r="V478" i="12"/>
  <c r="U478" i="12"/>
  <c r="V534" i="12"/>
  <c r="U534" i="12"/>
  <c r="V351" i="12"/>
  <c r="U351" i="12"/>
  <c r="V632" i="12"/>
  <c r="U632" i="12"/>
  <c r="V648" i="12"/>
  <c r="U648" i="12"/>
  <c r="V664" i="12"/>
  <c r="U664" i="12"/>
  <c r="V684" i="12"/>
  <c r="U684" i="12"/>
  <c r="V716" i="12"/>
  <c r="U716" i="12"/>
  <c r="V754" i="12"/>
  <c r="U754" i="12"/>
  <c r="V786" i="12"/>
  <c r="U786" i="12"/>
  <c r="V818" i="12"/>
  <c r="U818" i="12"/>
  <c r="V308" i="12"/>
  <c r="U308" i="12"/>
  <c r="V620" i="12"/>
  <c r="U620" i="12"/>
  <c r="V307" i="12"/>
  <c r="U307" i="12"/>
  <c r="V702" i="12"/>
  <c r="U702" i="12"/>
  <c r="V745" i="12"/>
  <c r="U745" i="12"/>
  <c r="V777" i="12"/>
  <c r="U777" i="12"/>
  <c r="V725" i="12"/>
  <c r="U725" i="12"/>
  <c r="V856" i="12"/>
  <c r="U856" i="12"/>
  <c r="V522" i="12"/>
  <c r="U522" i="12"/>
  <c r="V882" i="12"/>
  <c r="U882" i="12"/>
  <c r="V932" i="12"/>
  <c r="U932" i="12"/>
  <c r="V964" i="12"/>
  <c r="U964" i="12"/>
  <c r="V996" i="12"/>
  <c r="U996" i="12"/>
  <c r="V889" i="12"/>
  <c r="U889" i="12"/>
  <c r="V979" i="12"/>
  <c r="U979" i="12"/>
  <c r="V825" i="12"/>
  <c r="U825" i="12"/>
  <c r="V886" i="12"/>
  <c r="U886" i="12"/>
  <c r="V714" i="12"/>
  <c r="U714" i="12"/>
  <c r="V955" i="12"/>
  <c r="U955" i="12"/>
  <c r="V999" i="12"/>
  <c r="U999" i="12"/>
  <c r="V210" i="12"/>
  <c r="U210" i="12"/>
  <c r="V213" i="12"/>
  <c r="U213" i="12"/>
  <c r="V246" i="12"/>
  <c r="U246" i="12"/>
  <c r="V237" i="12"/>
  <c r="U237" i="12"/>
  <c r="V325" i="12"/>
  <c r="U325" i="12"/>
  <c r="V389" i="12"/>
  <c r="U389" i="12"/>
  <c r="V453" i="12"/>
  <c r="U453" i="12"/>
  <c r="V517" i="12"/>
  <c r="U517" i="12"/>
  <c r="V551" i="12"/>
  <c r="U551" i="12"/>
  <c r="V573" i="12"/>
  <c r="U573" i="12"/>
  <c r="V589" i="12"/>
  <c r="U589" i="12"/>
  <c r="V605" i="12"/>
  <c r="U605" i="12"/>
  <c r="V268" i="12"/>
  <c r="U268" i="12"/>
  <c r="V344" i="12"/>
  <c r="U344" i="12"/>
  <c r="V408" i="12"/>
  <c r="U408" i="12"/>
  <c r="V472" i="12"/>
  <c r="U472" i="12"/>
  <c r="V323" i="12"/>
  <c r="U323" i="12"/>
  <c r="V387" i="12"/>
  <c r="U387" i="12"/>
  <c r="V451" i="12"/>
  <c r="U451" i="12"/>
  <c r="V515" i="12"/>
  <c r="U515" i="12"/>
  <c r="V553" i="12"/>
  <c r="U553" i="12"/>
  <c r="V480" i="12"/>
  <c r="U480" i="12"/>
  <c r="U641" i="12"/>
  <c r="V641" i="12"/>
  <c r="U657" i="12"/>
  <c r="V657" i="12"/>
  <c r="U673" i="12"/>
  <c r="V673" i="12"/>
  <c r="U689" i="12"/>
  <c r="V689" i="12"/>
  <c r="V739" i="12"/>
  <c r="U739" i="12"/>
  <c r="V771" i="12"/>
  <c r="U771" i="12"/>
  <c r="V803" i="12"/>
  <c r="U803" i="12"/>
  <c r="V835" i="12"/>
  <c r="U835" i="12"/>
  <c r="V489" i="12"/>
  <c r="U489" i="12"/>
  <c r="V717" i="12"/>
  <c r="U717" i="12"/>
  <c r="V447" i="12"/>
  <c r="U447" i="12"/>
  <c r="V732" i="12"/>
  <c r="U732" i="12"/>
  <c r="V764" i="12"/>
  <c r="U764" i="12"/>
  <c r="V829" i="12"/>
  <c r="U829" i="12"/>
  <c r="V893" i="12"/>
  <c r="U893" i="12"/>
  <c r="V843" i="12"/>
  <c r="U843" i="12"/>
  <c r="V907" i="12"/>
  <c r="U907" i="12"/>
  <c r="V941" i="12"/>
  <c r="U941" i="12"/>
  <c r="V973" i="12"/>
  <c r="U973" i="12"/>
  <c r="V930" i="12"/>
  <c r="U930" i="12"/>
  <c r="V335" i="12"/>
  <c r="U335" i="12"/>
  <c r="V847" i="12"/>
  <c r="U847" i="12"/>
  <c r="V911" i="12"/>
  <c r="U911" i="12"/>
  <c r="V715" i="12"/>
  <c r="U715" i="12"/>
  <c r="V950" i="12"/>
  <c r="U950" i="12"/>
  <c r="V994" i="12"/>
  <c r="U994" i="12"/>
  <c r="M67" i="13"/>
  <c r="D67" i="12"/>
  <c r="L67" i="12" s="1"/>
  <c r="T110" i="12"/>
  <c r="T106" i="12"/>
  <c r="T107" i="12"/>
  <c r="K100" i="12"/>
  <c r="T108" i="12"/>
  <c r="T99" i="12"/>
  <c r="T120" i="12"/>
  <c r="T118" i="12"/>
  <c r="T121" i="12"/>
  <c r="T122" i="12"/>
  <c r="D117" i="12"/>
  <c r="L117" i="12" s="1"/>
  <c r="T115" i="12"/>
  <c r="T113" i="12"/>
  <c r="T114" i="12"/>
  <c r="T111" i="12"/>
  <c r="T116" i="12"/>
  <c r="T117" i="12"/>
  <c r="T105" i="12"/>
  <c r="T103" i="12"/>
  <c r="T102" i="12"/>
  <c r="T104" i="12"/>
  <c r="K94" i="12"/>
  <c r="K104" i="12"/>
  <c r="K118" i="12"/>
  <c r="K117" i="12"/>
  <c r="K108" i="12"/>
  <c r="T95" i="12"/>
  <c r="T93" i="12"/>
  <c r="K103" i="12"/>
  <c r="K95" i="12"/>
  <c r="K110" i="12"/>
  <c r="T91" i="12"/>
  <c r="K102" i="12"/>
  <c r="K106" i="12"/>
  <c r="K111" i="12"/>
  <c r="K112" i="12"/>
  <c r="D99" i="12"/>
  <c r="L99" i="12" s="1"/>
  <c r="T96" i="12"/>
  <c r="T98" i="12"/>
  <c r="K119" i="12"/>
  <c r="K101" i="12"/>
  <c r="T94" i="12"/>
  <c r="K93" i="12"/>
  <c r="K107" i="12"/>
  <c r="K116" i="12"/>
  <c r="K96" i="12"/>
  <c r="K97" i="12"/>
  <c r="K98" i="12"/>
  <c r="K109" i="12"/>
  <c r="T92" i="12"/>
  <c r="K99" i="12"/>
  <c r="K113" i="12"/>
  <c r="K120" i="12"/>
  <c r="K121" i="12"/>
  <c r="K123" i="12"/>
  <c r="K105" i="12"/>
  <c r="T100" i="12"/>
  <c r="K77" i="12"/>
  <c r="T72" i="12"/>
  <c r="T67" i="12"/>
  <c r="T66" i="12"/>
  <c r="T65" i="12"/>
  <c r="T68" i="12"/>
  <c r="T70" i="12"/>
  <c r="T69" i="12"/>
  <c r="K82" i="12"/>
  <c r="K81" i="12"/>
  <c r="K67" i="12"/>
  <c r="K84" i="12"/>
  <c r="K73" i="12"/>
  <c r="K70" i="12"/>
  <c r="K65" i="12"/>
  <c r="K72" i="12"/>
  <c r="K68" i="12"/>
  <c r="K74" i="12"/>
  <c r="K71" i="12"/>
  <c r="K85" i="12"/>
  <c r="K80" i="12"/>
  <c r="K78" i="12"/>
  <c r="K83" i="12"/>
  <c r="K88" i="12"/>
  <c r="K91" i="12"/>
  <c r="K76" i="12"/>
  <c r="K92" i="12"/>
  <c r="K90" i="12"/>
  <c r="K89" i="12"/>
  <c r="T89" i="12"/>
  <c r="T88" i="12"/>
  <c r="T90" i="12"/>
  <c r="T76" i="12"/>
  <c r="T75" i="12"/>
  <c r="T78" i="12"/>
  <c r="K86" i="12"/>
  <c r="K66" i="12"/>
  <c r="K69" i="12"/>
  <c r="T77" i="12"/>
  <c r="K87" i="12"/>
  <c r="K75" i="12"/>
  <c r="K79" i="12"/>
  <c r="T85" i="12"/>
  <c r="T83" i="12"/>
  <c r="T82" i="12"/>
  <c r="T87" i="12"/>
  <c r="T81" i="12"/>
  <c r="T79" i="12"/>
  <c r="T84" i="12"/>
  <c r="T86" i="12"/>
  <c r="D89" i="12"/>
  <c r="L89" i="12" s="1"/>
  <c r="K190" i="12"/>
  <c r="D152" i="12"/>
  <c r="L152" i="12" s="1"/>
  <c r="T152" i="12"/>
  <c r="T150" i="12"/>
  <c r="T146" i="12"/>
  <c r="T148" i="12"/>
  <c r="T144" i="12"/>
  <c r="T141" i="12"/>
  <c r="T137" i="12"/>
  <c r="T142" i="12"/>
  <c r="T131" i="12"/>
  <c r="T134" i="12"/>
  <c r="T136" i="12"/>
  <c r="T132" i="12"/>
  <c r="T135" i="12"/>
  <c r="T133" i="12"/>
  <c r="T125" i="12"/>
  <c r="K155" i="12"/>
  <c r="K165" i="12"/>
  <c r="K152" i="12"/>
  <c r="K127" i="12"/>
  <c r="K138" i="12"/>
  <c r="K173" i="12"/>
  <c r="K170" i="12"/>
  <c r="K183" i="12"/>
  <c r="K133" i="12"/>
  <c r="K180" i="12"/>
  <c r="K140" i="12"/>
  <c r="K194" i="12"/>
  <c r="K144" i="12"/>
  <c r="K158" i="12"/>
  <c r="K157" i="12"/>
  <c r="K136" i="12"/>
  <c r="K130" i="12"/>
  <c r="K139" i="12"/>
  <c r="K150" i="12"/>
  <c r="K171" i="12"/>
  <c r="K161" i="12"/>
  <c r="K166" i="12"/>
  <c r="K193" i="12"/>
  <c r="K124" i="12"/>
  <c r="K192" i="12"/>
  <c r="K145" i="12"/>
  <c r="K153" i="12"/>
  <c r="K195" i="12"/>
  <c r="K149" i="12"/>
  <c r="K179" i="12"/>
  <c r="K151" i="12"/>
  <c r="K184" i="12"/>
  <c r="K137" i="12"/>
  <c r="K188" i="12"/>
  <c r="K143" i="12"/>
  <c r="K178" i="12"/>
  <c r="K141" i="12"/>
  <c r="K146" i="12"/>
  <c r="K162" i="12"/>
  <c r="K189" i="12"/>
  <c r="K148" i="12"/>
  <c r="K129" i="12"/>
  <c r="K185" i="12"/>
  <c r="K174" i="12"/>
  <c r="K177" i="12"/>
  <c r="K163" i="12"/>
  <c r="K182" i="12"/>
  <c r="K125" i="12"/>
  <c r="K160" i="12"/>
  <c r="K134" i="12"/>
  <c r="K172" i="12"/>
  <c r="K167" i="12"/>
  <c r="K187" i="12"/>
  <c r="K126" i="12"/>
  <c r="K132" i="12"/>
  <c r="K181" i="12"/>
  <c r="K191" i="12"/>
  <c r="K176" i="12"/>
  <c r="K168" i="12"/>
  <c r="K169" i="12"/>
  <c r="K122" i="12"/>
  <c r="K115" i="12"/>
  <c r="K114" i="12"/>
  <c r="K196" i="12"/>
  <c r="K156" i="12"/>
  <c r="K147" i="12"/>
  <c r="K186" i="12"/>
  <c r="K128" i="12"/>
  <c r="K142" i="12"/>
  <c r="K135" i="12"/>
  <c r="K131" i="12"/>
  <c r="K164" i="12"/>
  <c r="T164" i="12"/>
  <c r="T168" i="12"/>
  <c r="T123" i="12"/>
  <c r="T109" i="12"/>
  <c r="T97" i="12"/>
  <c r="T160" i="12"/>
  <c r="T163" i="12"/>
  <c r="T162" i="12"/>
  <c r="T161" i="12"/>
  <c r="T155" i="12"/>
  <c r="T154" i="12"/>
  <c r="T153" i="12"/>
  <c r="T124" i="12"/>
  <c r="T127" i="12"/>
  <c r="T128" i="12"/>
  <c r="T129" i="12"/>
  <c r="T126" i="12"/>
  <c r="T130" i="12"/>
  <c r="T189" i="12"/>
  <c r="T182" i="12"/>
  <c r="T186" i="12"/>
  <c r="T184" i="12"/>
  <c r="T179" i="12"/>
  <c r="T180" i="12"/>
  <c r="T169" i="12"/>
  <c r="T167" i="12"/>
  <c r="T166" i="12"/>
  <c r="T165" i="12"/>
  <c r="T157" i="12"/>
  <c r="T158" i="12"/>
  <c r="T159" i="12"/>
  <c r="T147" i="12"/>
  <c r="T149" i="12"/>
  <c r="T145" i="12"/>
  <c r="T151" i="12"/>
  <c r="T140" i="12"/>
  <c r="T139" i="12"/>
  <c r="T138" i="12"/>
  <c r="T143" i="12"/>
  <c r="T101" i="12"/>
  <c r="N193" i="12"/>
  <c r="T190" i="12"/>
  <c r="T194" i="12"/>
  <c r="T196" i="12"/>
  <c r="T195" i="12"/>
  <c r="T193" i="12"/>
  <c r="T191" i="12"/>
  <c r="T171" i="12"/>
  <c r="T170" i="12"/>
  <c r="T173" i="12"/>
  <c r="T174" i="12"/>
  <c r="T71" i="12"/>
  <c r="D178" i="12"/>
  <c r="L178" i="12" s="1"/>
  <c r="T176" i="12"/>
  <c r="T178" i="12"/>
  <c r="T177" i="12"/>
  <c r="M93" i="13"/>
  <c r="D93" i="12"/>
  <c r="L93" i="12" s="1"/>
  <c r="D165" i="12"/>
  <c r="L165" i="12" s="1"/>
  <c r="D133" i="12"/>
  <c r="L133" i="12" s="1"/>
  <c r="D176" i="12"/>
  <c r="L176" i="12" s="1"/>
  <c r="N161" i="12"/>
  <c r="N140" i="12"/>
  <c r="N139" i="12"/>
  <c r="N141" i="12"/>
  <c r="N179" i="12"/>
  <c r="N177" i="12"/>
  <c r="N178" i="12"/>
  <c r="N104" i="12"/>
  <c r="N128" i="12"/>
  <c r="N127" i="12"/>
  <c r="N129" i="12"/>
  <c r="N125" i="12"/>
  <c r="H105" i="12"/>
  <c r="H112" i="12"/>
  <c r="H114" i="12"/>
  <c r="H70" i="12"/>
  <c r="H102" i="12"/>
  <c r="H99" i="12"/>
  <c r="H193" i="12"/>
  <c r="H93" i="12"/>
  <c r="H91" i="12"/>
  <c r="H101" i="12"/>
  <c r="H75" i="12"/>
  <c r="H121" i="12"/>
  <c r="N106" i="12"/>
  <c r="N84" i="12"/>
  <c r="H163" i="12"/>
  <c r="H185" i="12"/>
  <c r="H126" i="12"/>
  <c r="H152" i="12"/>
  <c r="H138" i="12"/>
  <c r="H128" i="12"/>
  <c r="H159" i="12"/>
  <c r="H182" i="12"/>
  <c r="H190" i="12"/>
  <c r="H142" i="12"/>
  <c r="H135" i="12"/>
  <c r="H162" i="12"/>
  <c r="H180" i="12"/>
  <c r="H175" i="12"/>
  <c r="H158" i="12"/>
  <c r="H133" i="12"/>
  <c r="H137" i="12"/>
  <c r="H106" i="12"/>
  <c r="H98" i="12"/>
  <c r="H83" i="12"/>
  <c r="H71" i="12"/>
  <c r="H74" i="12"/>
  <c r="H103" i="12"/>
  <c r="H95" i="12"/>
  <c r="H109" i="12"/>
  <c r="H86" i="12"/>
  <c r="H122" i="12"/>
  <c r="H72" i="12"/>
  <c r="H118" i="12"/>
  <c r="H68" i="12"/>
  <c r="H77" i="12"/>
  <c r="H111" i="12"/>
  <c r="H130" i="12"/>
  <c r="H183" i="12"/>
  <c r="H196" i="12"/>
  <c r="H153" i="12"/>
  <c r="H167" i="12"/>
  <c r="H188" i="12"/>
  <c r="H154" i="12"/>
  <c r="H170" i="12"/>
  <c r="H127" i="12"/>
  <c r="H145" i="12"/>
  <c r="H171" i="12"/>
  <c r="H174" i="12"/>
  <c r="H125" i="12"/>
  <c r="H194" i="12"/>
  <c r="H164" i="12"/>
  <c r="H165" i="12"/>
  <c r="H191" i="12"/>
  <c r="H66" i="12"/>
  <c r="H97" i="12"/>
  <c r="H107" i="12"/>
  <c r="H87" i="12"/>
  <c r="H78" i="12"/>
  <c r="H119" i="12"/>
  <c r="H120" i="12"/>
  <c r="H123" i="12"/>
  <c r="H84" i="12"/>
  <c r="H88" i="12"/>
  <c r="H110" i="12"/>
  <c r="H79" i="12"/>
  <c r="H73" i="12"/>
  <c r="H85" i="12"/>
  <c r="H76" i="12"/>
  <c r="H80" i="12"/>
  <c r="H90" i="12"/>
  <c r="H124" i="12"/>
  <c r="H150" i="12"/>
  <c r="H151" i="12"/>
  <c r="H157" i="12"/>
  <c r="H139" i="12"/>
  <c r="H143" i="12"/>
  <c r="H160" i="12"/>
  <c r="H181" i="12"/>
  <c r="H146" i="12"/>
  <c r="H149" i="12"/>
  <c r="H169" i="12"/>
  <c r="H173" i="12"/>
  <c r="H147" i="12"/>
  <c r="H178" i="12"/>
  <c r="H179" i="12"/>
  <c r="H187" i="12"/>
  <c r="H140" i="12"/>
  <c r="H65" i="12"/>
  <c r="H94" i="12"/>
  <c r="H113" i="12"/>
  <c r="H81" i="12"/>
  <c r="H67" i="12"/>
  <c r="H116" i="12"/>
  <c r="H108" i="12"/>
  <c r="H104" i="12"/>
  <c r="H115" i="12"/>
  <c r="H92" i="12"/>
  <c r="H100" i="12"/>
  <c r="H69" i="12"/>
  <c r="H82" i="12"/>
  <c r="N81" i="12"/>
  <c r="H117" i="12"/>
  <c r="H89" i="12"/>
  <c r="H96" i="12"/>
  <c r="N83" i="12"/>
  <c r="N82" i="12"/>
  <c r="H192" i="12"/>
  <c r="H129" i="12"/>
  <c r="H155" i="12"/>
  <c r="H168" i="12"/>
  <c r="H148" i="12"/>
  <c r="H166" i="12"/>
  <c r="H144" i="12"/>
  <c r="H184" i="12"/>
  <c r="H161" i="12"/>
  <c r="H141" i="12"/>
  <c r="H136" i="12"/>
  <c r="H131" i="12"/>
  <c r="H156" i="12"/>
  <c r="H172" i="12"/>
  <c r="H176" i="12"/>
  <c r="H186" i="12"/>
  <c r="N180" i="12"/>
  <c r="N89" i="13"/>
  <c r="N99" i="13"/>
  <c r="N66" i="13"/>
  <c r="P66" i="13" s="1"/>
  <c r="Q66" i="13" s="1"/>
  <c r="N93" i="13"/>
  <c r="P93" i="13" s="1"/>
  <c r="N67" i="13"/>
  <c r="O67" i="13" s="1"/>
  <c r="N184" i="12"/>
  <c r="N126" i="12"/>
  <c r="N145" i="12"/>
  <c r="N138" i="12"/>
  <c r="N66" i="12"/>
  <c r="N65" i="12"/>
  <c r="N163" i="12"/>
  <c r="N162" i="12"/>
  <c r="N164" i="12"/>
  <c r="N165" i="12"/>
  <c r="N93" i="12"/>
  <c r="N92" i="12"/>
  <c r="N89" i="12"/>
  <c r="N87" i="12"/>
  <c r="N91" i="12"/>
  <c r="N90" i="12"/>
  <c r="N86" i="12"/>
  <c r="N88" i="12"/>
  <c r="N85" i="12"/>
  <c r="N68" i="12"/>
  <c r="N70" i="12"/>
  <c r="N69" i="12"/>
  <c r="N71" i="12"/>
  <c r="N72" i="12"/>
  <c r="N67" i="12"/>
  <c r="N171" i="12"/>
  <c r="N173" i="12"/>
  <c r="N174" i="12"/>
  <c r="N172" i="12"/>
  <c r="N99" i="12"/>
  <c r="N103" i="12"/>
  <c r="N101" i="12"/>
  <c r="N100" i="12"/>
  <c r="N98" i="12"/>
  <c r="N102" i="12"/>
  <c r="N148" i="12"/>
  <c r="N151" i="12"/>
  <c r="N150" i="12"/>
  <c r="N146" i="12"/>
  <c r="N147" i="12"/>
  <c r="N149" i="12"/>
  <c r="N105" i="12"/>
  <c r="N187" i="12"/>
  <c r="N189" i="12"/>
  <c r="N188" i="12"/>
  <c r="N190" i="12"/>
  <c r="N185" i="12"/>
  <c r="N131" i="12"/>
  <c r="N137" i="12"/>
  <c r="N113" i="12"/>
  <c r="N114" i="12"/>
  <c r="N111" i="12"/>
  <c r="N112" i="12"/>
  <c r="N115" i="12"/>
  <c r="N110" i="12"/>
  <c r="N107" i="12"/>
  <c r="N108" i="12"/>
  <c r="N109" i="12"/>
  <c r="N181" i="12"/>
  <c r="H177" i="12"/>
  <c r="H132" i="12"/>
  <c r="N75" i="12"/>
  <c r="N80" i="12"/>
  <c r="N77" i="12"/>
  <c r="N74" i="12"/>
  <c r="N78" i="12"/>
  <c r="N73" i="12"/>
  <c r="N76" i="12"/>
  <c r="N79" i="12"/>
  <c r="N191" i="12"/>
  <c r="N192" i="12"/>
  <c r="N142" i="12"/>
  <c r="N143" i="12"/>
  <c r="N118" i="12"/>
  <c r="N119" i="12"/>
  <c r="N116" i="12"/>
  <c r="N117" i="12"/>
  <c r="N158" i="12"/>
  <c r="N160" i="12"/>
  <c r="N159" i="12"/>
  <c r="N175" i="12"/>
  <c r="N94" i="12"/>
  <c r="N169" i="12"/>
  <c r="N130" i="12"/>
  <c r="N124" i="12"/>
  <c r="N120" i="12"/>
  <c r="N121" i="12"/>
  <c r="N123" i="12"/>
  <c r="N122" i="12"/>
  <c r="N155" i="12"/>
  <c r="N154" i="12"/>
  <c r="N156" i="12"/>
  <c r="N157" i="12"/>
  <c r="N168" i="12"/>
  <c r="N166" i="12"/>
  <c r="N167" i="12"/>
  <c r="N183" i="12"/>
  <c r="N186" i="12"/>
  <c r="H189" i="12"/>
  <c r="H195" i="12"/>
  <c r="N176" i="12"/>
  <c r="N132" i="12"/>
  <c r="N133" i="12"/>
  <c r="N170" i="12"/>
  <c r="N195" i="12"/>
  <c r="N196" i="12"/>
  <c r="N194" i="12"/>
  <c r="N97" i="12"/>
  <c r="N96" i="12"/>
  <c r="N95" i="12"/>
  <c r="N182" i="12"/>
  <c r="N153" i="12"/>
  <c r="H134" i="12"/>
  <c r="N135" i="12"/>
  <c r="N136" i="12"/>
  <c r="N134" i="12"/>
  <c r="N144" i="12"/>
  <c r="N152" i="12"/>
  <c r="I140" i="12"/>
  <c r="I144" i="12"/>
  <c r="I166" i="12"/>
  <c r="I177" i="12"/>
  <c r="I187" i="12"/>
  <c r="I136" i="12"/>
  <c r="I157" i="12"/>
  <c r="I180" i="12"/>
  <c r="I132" i="12"/>
  <c r="I151" i="12"/>
  <c r="I160" i="12"/>
  <c r="I179" i="12"/>
  <c r="I194" i="12"/>
  <c r="I128" i="12"/>
  <c r="I154" i="12"/>
  <c r="I172" i="12"/>
  <c r="I176" i="12"/>
  <c r="I129" i="12"/>
  <c r="I148" i="12"/>
  <c r="I170" i="12"/>
  <c r="I178" i="12"/>
  <c r="I191" i="12"/>
  <c r="I138" i="12"/>
  <c r="I161" i="12"/>
  <c r="I181" i="12"/>
  <c r="I134" i="12"/>
  <c r="I155" i="12"/>
  <c r="I163" i="12"/>
  <c r="I185" i="12"/>
  <c r="I146" i="12"/>
  <c r="I158" i="12"/>
  <c r="I193" i="12"/>
  <c r="I171" i="12"/>
  <c r="I130" i="12"/>
  <c r="I182" i="12"/>
  <c r="I127" i="12"/>
  <c r="I133" i="12"/>
  <c r="I153" i="12"/>
  <c r="I173" i="12"/>
  <c r="I183" i="12"/>
  <c r="I195" i="12"/>
  <c r="I124" i="12"/>
  <c r="I145" i="12"/>
  <c r="I168" i="12"/>
  <c r="I189" i="12"/>
  <c r="I142" i="12"/>
  <c r="I156" i="12"/>
  <c r="I164" i="12"/>
  <c r="I186" i="12"/>
  <c r="I147" i="12"/>
  <c r="I162" i="12"/>
  <c r="I188" i="12"/>
  <c r="I137" i="12"/>
  <c r="I149" i="12"/>
  <c r="I159" i="12"/>
  <c r="I165" i="12"/>
  <c r="I175" i="12"/>
  <c r="I169" i="12"/>
  <c r="I135" i="12"/>
  <c r="I174" i="12"/>
  <c r="I126" i="12"/>
  <c r="I192" i="12"/>
  <c r="I150" i="12"/>
  <c r="I141" i="12"/>
  <c r="I139" i="12"/>
  <c r="I184" i="12"/>
  <c r="I125" i="12"/>
  <c r="I143" i="12"/>
  <c r="I167" i="12"/>
  <c r="I196" i="12"/>
  <c r="I102" i="12"/>
  <c r="I93" i="12"/>
  <c r="I106" i="12"/>
  <c r="I96" i="12"/>
  <c r="I119" i="12"/>
  <c r="I111" i="12"/>
  <c r="I101" i="12"/>
  <c r="I190" i="12"/>
  <c r="I131" i="12"/>
  <c r="I95" i="12"/>
  <c r="I114" i="12"/>
  <c r="I105" i="12"/>
  <c r="I100" i="12"/>
  <c r="I110" i="12"/>
  <c r="I108" i="12"/>
  <c r="I75" i="12"/>
  <c r="I85" i="12"/>
  <c r="I86" i="12"/>
  <c r="I84" i="12"/>
  <c r="I66" i="12"/>
  <c r="I76" i="12"/>
  <c r="I89" i="12"/>
  <c r="I116" i="12"/>
  <c r="I99" i="12"/>
  <c r="I109" i="12"/>
  <c r="I112" i="12"/>
  <c r="I107" i="12"/>
  <c r="I117" i="12"/>
  <c r="I74" i="12"/>
  <c r="I83" i="12"/>
  <c r="I65" i="12"/>
  <c r="I70" i="12"/>
  <c r="I71" i="12"/>
  <c r="I67" i="12"/>
  <c r="I104" i="12"/>
  <c r="I103" i="12"/>
  <c r="I122" i="12"/>
  <c r="I79" i="12"/>
  <c r="I80" i="12"/>
  <c r="I90" i="12"/>
  <c r="I68" i="12"/>
  <c r="I98" i="12"/>
  <c r="I69" i="12"/>
  <c r="I78" i="12"/>
  <c r="I81" i="12"/>
  <c r="I152" i="12"/>
  <c r="I97" i="12"/>
  <c r="I118" i="12"/>
  <c r="I120" i="12"/>
  <c r="I92" i="12"/>
  <c r="I82" i="12"/>
  <c r="I91" i="12"/>
  <c r="I113" i="12"/>
  <c r="I121" i="12"/>
  <c r="I73" i="12"/>
  <c r="I123" i="12"/>
  <c r="I115" i="12"/>
  <c r="I94" i="12"/>
  <c r="I77" i="12"/>
  <c r="I88" i="12"/>
  <c r="I72" i="12"/>
  <c r="I87" i="12"/>
  <c r="G135" i="12"/>
  <c r="G192" i="12"/>
  <c r="G129" i="12"/>
  <c r="G162" i="12"/>
  <c r="G125" i="12"/>
  <c r="G151" i="12"/>
  <c r="G126" i="12"/>
  <c r="G193" i="12"/>
  <c r="G187" i="12"/>
  <c r="G169" i="12"/>
  <c r="G131" i="12"/>
  <c r="G172" i="12"/>
  <c r="G170" i="12"/>
  <c r="G173" i="12"/>
  <c r="G139" i="12"/>
  <c r="G189" i="12"/>
  <c r="G186" i="12"/>
  <c r="G164" i="12"/>
  <c r="G175" i="12"/>
  <c r="G134" i="12"/>
  <c r="G161" i="12"/>
  <c r="G178" i="12"/>
  <c r="G146" i="12"/>
  <c r="G143" i="12"/>
  <c r="G156" i="12"/>
  <c r="G163" i="12"/>
  <c r="G128" i="12"/>
  <c r="G166" i="12"/>
  <c r="G196" i="12"/>
  <c r="G147" i="12"/>
  <c r="G130" i="12"/>
  <c r="G184" i="12"/>
  <c r="G133" i="12"/>
  <c r="G155" i="12"/>
  <c r="G158" i="12"/>
  <c r="G137" i="12"/>
  <c r="G136" i="12"/>
  <c r="G174" i="12"/>
  <c r="G168" i="12"/>
  <c r="G149" i="12"/>
  <c r="G150" i="12"/>
  <c r="G181" i="12"/>
  <c r="G159" i="12"/>
  <c r="G124" i="12"/>
  <c r="G140" i="12"/>
  <c r="G179" i="12"/>
  <c r="G190" i="12"/>
  <c r="G142" i="12"/>
  <c r="G183" i="12"/>
  <c r="G154" i="12"/>
  <c r="G188" i="12"/>
  <c r="G132" i="12"/>
  <c r="G191" i="12"/>
  <c r="G171" i="12"/>
  <c r="G157" i="12"/>
  <c r="G185" i="12"/>
  <c r="G152" i="12"/>
  <c r="G182" i="12"/>
  <c r="G194" i="12"/>
  <c r="G127" i="12"/>
  <c r="G177" i="12"/>
  <c r="G144" i="12"/>
  <c r="G148" i="12"/>
  <c r="G160" i="12"/>
  <c r="G195" i="12"/>
  <c r="G138" i="12"/>
  <c r="G153" i="12"/>
  <c r="G167" i="12"/>
  <c r="G145" i="12"/>
  <c r="G110" i="12"/>
  <c r="G99" i="12"/>
  <c r="G105" i="12"/>
  <c r="G109" i="12"/>
  <c r="G113" i="12"/>
  <c r="G107" i="12"/>
  <c r="G101" i="12"/>
  <c r="G108" i="12"/>
  <c r="G88" i="12"/>
  <c r="G87" i="12"/>
  <c r="G82" i="12"/>
  <c r="G76" i="12"/>
  <c r="G67" i="12"/>
  <c r="G81" i="12"/>
  <c r="G85" i="12"/>
  <c r="G89" i="12"/>
  <c r="G116" i="12"/>
  <c r="G118" i="12"/>
  <c r="G100" i="12"/>
  <c r="G120" i="12"/>
  <c r="G104" i="12"/>
  <c r="G121" i="12"/>
  <c r="G112" i="12"/>
  <c r="G68" i="12"/>
  <c r="G92" i="12"/>
  <c r="G83" i="12"/>
  <c r="G79" i="12"/>
  <c r="G73" i="12"/>
  <c r="G71" i="12"/>
  <c r="G176" i="12"/>
  <c r="G115" i="12"/>
  <c r="G117" i="12"/>
  <c r="G98" i="12"/>
  <c r="G97" i="12"/>
  <c r="G80" i="12"/>
  <c r="G70" i="12"/>
  <c r="G75" i="12"/>
  <c r="G72" i="12"/>
  <c r="G119" i="12"/>
  <c r="G93" i="12"/>
  <c r="G91" i="12"/>
  <c r="G180" i="12"/>
  <c r="G96" i="12"/>
  <c r="G69" i="12"/>
  <c r="G90" i="12"/>
  <c r="G123" i="12"/>
  <c r="G114" i="12"/>
  <c r="G122" i="12"/>
  <c r="G111" i="12"/>
  <c r="G77" i="12"/>
  <c r="G74" i="12"/>
  <c r="G78" i="12"/>
  <c r="G84" i="12"/>
  <c r="G95" i="12"/>
  <c r="G65" i="12"/>
  <c r="G86" i="12"/>
  <c r="G106" i="12"/>
  <c r="G102" i="12"/>
  <c r="G66" i="12"/>
  <c r="G165" i="12"/>
  <c r="G141" i="12"/>
  <c r="G94" i="12"/>
  <c r="G103" i="12"/>
  <c r="J129" i="12"/>
  <c r="J139" i="12"/>
  <c r="J143" i="12"/>
  <c r="J126" i="12"/>
  <c r="J127" i="12"/>
  <c r="J156" i="12"/>
  <c r="J181" i="12"/>
  <c r="J190" i="12"/>
  <c r="J141" i="12"/>
  <c r="J170" i="12"/>
  <c r="J188" i="12"/>
  <c r="J149" i="12"/>
  <c r="J174" i="12"/>
  <c r="J132" i="12"/>
  <c r="J155" i="12"/>
  <c r="J178" i="12"/>
  <c r="J191" i="12"/>
  <c r="J162" i="12"/>
  <c r="J130" i="12"/>
  <c r="J128" i="12"/>
  <c r="J160" i="12"/>
  <c r="J182" i="12"/>
  <c r="J193" i="12"/>
  <c r="J131" i="12"/>
  <c r="J144" i="12"/>
  <c r="J171" i="12"/>
  <c r="J195" i="12"/>
  <c r="J124" i="12"/>
  <c r="J157" i="12"/>
  <c r="J175" i="12"/>
  <c r="J134" i="12"/>
  <c r="J159" i="12"/>
  <c r="J179" i="12"/>
  <c r="J192" i="12"/>
  <c r="J137" i="12"/>
  <c r="J166" i="12"/>
  <c r="J153" i="12"/>
  <c r="J135" i="12"/>
  <c r="J138" i="12"/>
  <c r="J164" i="12"/>
  <c r="J186" i="12"/>
  <c r="J194" i="12"/>
  <c r="J133" i="12"/>
  <c r="J152" i="12"/>
  <c r="J176" i="12"/>
  <c r="J196" i="12"/>
  <c r="J145" i="12"/>
  <c r="J161" i="12"/>
  <c r="J180" i="12"/>
  <c r="J142" i="12"/>
  <c r="J163" i="12"/>
  <c r="J183" i="12"/>
  <c r="J158" i="12"/>
  <c r="J167" i="12"/>
  <c r="J154" i="12"/>
  <c r="J147" i="12"/>
  <c r="J184" i="12"/>
  <c r="J177" i="12"/>
  <c r="J169" i="12"/>
  <c r="J140" i="12"/>
  <c r="J151" i="12"/>
  <c r="J125" i="12"/>
  <c r="J189" i="12"/>
  <c r="J165" i="12"/>
  <c r="J148" i="12"/>
  <c r="J173" i="12"/>
  <c r="J146" i="12"/>
  <c r="J187" i="12"/>
  <c r="J185" i="12"/>
  <c r="J172" i="12"/>
  <c r="J150" i="12"/>
  <c r="J106" i="12"/>
  <c r="J102" i="12"/>
  <c r="J119" i="12"/>
  <c r="J116" i="12"/>
  <c r="J109" i="12"/>
  <c r="J103" i="12"/>
  <c r="J107" i="12"/>
  <c r="J85" i="12"/>
  <c r="J68" i="12"/>
  <c r="J89" i="12"/>
  <c r="J71" i="12"/>
  <c r="J77" i="12"/>
  <c r="J80" i="12"/>
  <c r="J74" i="12"/>
  <c r="J136" i="12"/>
  <c r="J99" i="12"/>
  <c r="J120" i="12"/>
  <c r="J100" i="12"/>
  <c r="J94" i="12"/>
  <c r="J111" i="12"/>
  <c r="J121" i="12"/>
  <c r="J117" i="12"/>
  <c r="J104" i="12"/>
  <c r="J78" i="12"/>
  <c r="J69" i="12"/>
  <c r="J70" i="12"/>
  <c r="J83" i="12"/>
  <c r="J72" i="12"/>
  <c r="J84" i="12"/>
  <c r="J87" i="12"/>
  <c r="J118" i="12"/>
  <c r="J122" i="12"/>
  <c r="J97" i="12"/>
  <c r="J114" i="12"/>
  <c r="J75" i="12"/>
  <c r="J73" i="12"/>
  <c r="J86" i="12"/>
  <c r="J96" i="12"/>
  <c r="J123" i="12"/>
  <c r="J66" i="12"/>
  <c r="J168" i="12"/>
  <c r="J113" i="12"/>
  <c r="J98" i="12"/>
  <c r="J65" i="12"/>
  <c r="J67" i="12"/>
  <c r="J115" i="12"/>
  <c r="J93" i="12"/>
  <c r="J105" i="12"/>
  <c r="J112" i="12"/>
  <c r="J88" i="12"/>
  <c r="J76" i="12"/>
  <c r="J91" i="12"/>
  <c r="J95" i="12"/>
  <c r="J92" i="12"/>
  <c r="J79" i="12"/>
  <c r="J101" i="12"/>
  <c r="J81" i="12"/>
  <c r="J108" i="12"/>
  <c r="J90" i="12"/>
  <c r="J110" i="12"/>
  <c r="J82" i="12"/>
  <c r="V165" i="12"/>
  <c r="U165" i="12"/>
  <c r="V69" i="12"/>
  <c r="U69" i="12"/>
  <c r="V70" i="12"/>
  <c r="U70" i="12"/>
  <c r="V112" i="12"/>
  <c r="U112" i="12"/>
  <c r="U82" i="12"/>
  <c r="V82" i="12"/>
  <c r="U105" i="12"/>
  <c r="V105" i="12"/>
  <c r="U127" i="12"/>
  <c r="V127" i="12"/>
  <c r="U132" i="12"/>
  <c r="V132" i="12"/>
  <c r="U124" i="12"/>
  <c r="V124" i="12"/>
  <c r="U166" i="12"/>
  <c r="V166" i="12"/>
  <c r="U162" i="12"/>
  <c r="V162" i="12"/>
  <c r="U66" i="12"/>
  <c r="V66" i="12"/>
  <c r="V74" i="12"/>
  <c r="U74" i="12"/>
  <c r="V117" i="12"/>
  <c r="U117" i="12"/>
  <c r="U100" i="12"/>
  <c r="V100" i="12"/>
  <c r="V101" i="12"/>
  <c r="U101" i="12"/>
  <c r="V160" i="12"/>
  <c r="U160" i="12"/>
  <c r="V185" i="12"/>
  <c r="U185" i="12"/>
  <c r="V142" i="12"/>
  <c r="U142" i="12"/>
  <c r="V149" i="12"/>
  <c r="U149" i="12"/>
  <c r="V184" i="12"/>
  <c r="U184" i="12"/>
  <c r="V172" i="12"/>
  <c r="U172" i="12"/>
  <c r="L120" i="12"/>
  <c r="V152" i="12"/>
  <c r="U152" i="12"/>
  <c r="U187" i="12"/>
  <c r="V187" i="12"/>
  <c r="U91" i="12"/>
  <c r="V91" i="12"/>
  <c r="V79" i="12"/>
  <c r="U79" i="12"/>
  <c r="V167" i="12"/>
  <c r="U167" i="12"/>
  <c r="U103" i="12"/>
  <c r="V103" i="12"/>
  <c r="V123" i="12"/>
  <c r="U123" i="12"/>
  <c r="U80" i="12"/>
  <c r="V80" i="12"/>
  <c r="U118" i="12"/>
  <c r="V118" i="12"/>
  <c r="V188" i="12"/>
  <c r="U188" i="12"/>
  <c r="V190" i="12"/>
  <c r="U190" i="12"/>
  <c r="U168" i="12"/>
  <c r="V168" i="12"/>
  <c r="V128" i="12"/>
  <c r="U128" i="12"/>
  <c r="V126" i="12"/>
  <c r="U126" i="12"/>
  <c r="V146" i="12"/>
  <c r="U146" i="12"/>
  <c r="V99" i="12"/>
  <c r="U99" i="12"/>
  <c r="U115" i="12"/>
  <c r="V115" i="12"/>
  <c r="V189" i="12"/>
  <c r="U189" i="12"/>
  <c r="V161" i="12"/>
  <c r="U161" i="12"/>
  <c r="U191" i="12"/>
  <c r="V191" i="12"/>
  <c r="U195" i="12"/>
  <c r="V195" i="12"/>
  <c r="U76" i="12"/>
  <c r="V76" i="12"/>
  <c r="U120" i="12"/>
  <c r="V120" i="12"/>
  <c r="U98" i="12"/>
  <c r="V98" i="12"/>
  <c r="V122" i="12"/>
  <c r="U122" i="12"/>
  <c r="U143" i="12"/>
  <c r="V143" i="12"/>
  <c r="V192" i="12"/>
  <c r="U192" i="12"/>
  <c r="V164" i="12"/>
  <c r="U164" i="12"/>
  <c r="U155" i="12"/>
  <c r="V155" i="12"/>
  <c r="V154" i="12"/>
  <c r="U154" i="12"/>
  <c r="V138" i="12"/>
  <c r="U138" i="12"/>
  <c r="U67" i="12"/>
  <c r="V67" i="12"/>
  <c r="V104" i="12"/>
  <c r="U104" i="12"/>
  <c r="U72" i="12"/>
  <c r="V72" i="12"/>
  <c r="V180" i="12"/>
  <c r="U180" i="12"/>
  <c r="U84" i="12"/>
  <c r="V84" i="12"/>
  <c r="U106" i="12"/>
  <c r="V106" i="12"/>
  <c r="U137" i="12"/>
  <c r="V137" i="12"/>
  <c r="U96" i="12"/>
  <c r="V96" i="12"/>
  <c r="V136" i="12"/>
  <c r="U136" i="12"/>
  <c r="U131" i="12"/>
  <c r="V131" i="12"/>
  <c r="U194" i="12"/>
  <c r="V194" i="12"/>
  <c r="U107" i="12"/>
  <c r="V107" i="12"/>
  <c r="V121" i="12"/>
  <c r="U121" i="12"/>
  <c r="U114" i="12"/>
  <c r="V114" i="12"/>
  <c r="V156" i="12"/>
  <c r="U156" i="12"/>
  <c r="U150" i="12"/>
  <c r="V150" i="12"/>
  <c r="U145" i="12"/>
  <c r="V145" i="12"/>
  <c r="U89" i="12"/>
  <c r="V89" i="12"/>
  <c r="U68" i="12"/>
  <c r="V68" i="12"/>
  <c r="U75" i="12"/>
  <c r="V75" i="12"/>
  <c r="U78" i="12"/>
  <c r="V78" i="12"/>
  <c r="U193" i="12"/>
  <c r="V193" i="12"/>
  <c r="U85" i="12"/>
  <c r="V85" i="12"/>
  <c r="V151" i="12"/>
  <c r="U151" i="12"/>
  <c r="V178" i="12"/>
  <c r="U178" i="12"/>
  <c r="V174" i="12"/>
  <c r="U174" i="12"/>
  <c r="V171" i="12"/>
  <c r="U171" i="12"/>
  <c r="U110" i="12"/>
  <c r="V110" i="12"/>
  <c r="U92" i="12"/>
  <c r="V92" i="12"/>
  <c r="V134" i="12"/>
  <c r="U134" i="12"/>
  <c r="V158" i="12"/>
  <c r="U158" i="12"/>
  <c r="V65" i="12"/>
  <c r="U65" i="12"/>
  <c r="U129" i="12"/>
  <c r="V129" i="12"/>
  <c r="U148" i="12"/>
  <c r="V148" i="12"/>
  <c r="V102" i="12"/>
  <c r="U102" i="12"/>
  <c r="V135" i="12"/>
  <c r="U135" i="12"/>
  <c r="U170" i="12"/>
  <c r="V170" i="12"/>
  <c r="V196" i="12"/>
  <c r="U196" i="12"/>
  <c r="V140" i="12"/>
  <c r="U140" i="12"/>
  <c r="U109" i="12"/>
  <c r="V109" i="12"/>
  <c r="U73" i="12"/>
  <c r="V73" i="12"/>
  <c r="U90" i="12"/>
  <c r="V90" i="12"/>
  <c r="U169" i="12"/>
  <c r="V169" i="12"/>
  <c r="U163" i="12"/>
  <c r="V163" i="12"/>
  <c r="U181" i="12"/>
  <c r="V181" i="12"/>
  <c r="V182" i="12"/>
  <c r="U182" i="12"/>
  <c r="U113" i="12"/>
  <c r="V113" i="12"/>
  <c r="U71" i="12"/>
  <c r="V71" i="12"/>
  <c r="V176" i="12"/>
  <c r="U176" i="12"/>
  <c r="U95" i="12"/>
  <c r="V95" i="12"/>
  <c r="U94" i="12"/>
  <c r="V94" i="12"/>
  <c r="U157" i="12"/>
  <c r="V157" i="12"/>
  <c r="V77" i="12"/>
  <c r="U77" i="12"/>
  <c r="U139" i="12"/>
  <c r="V139" i="12"/>
  <c r="U87" i="12"/>
  <c r="V87" i="12"/>
  <c r="V83" i="12"/>
  <c r="U83" i="12"/>
  <c r="V175" i="12"/>
  <c r="U175" i="12"/>
  <c r="V130" i="12"/>
  <c r="U130" i="12"/>
  <c r="V159" i="12"/>
  <c r="U159" i="12"/>
  <c r="U153" i="12"/>
  <c r="V153" i="12"/>
  <c r="U81" i="12"/>
  <c r="V81" i="12"/>
  <c r="U93" i="12"/>
  <c r="V93" i="12"/>
  <c r="U125" i="12"/>
  <c r="V125" i="12"/>
  <c r="V186" i="12"/>
  <c r="U186" i="12"/>
  <c r="U133" i="12"/>
  <c r="V133" i="12"/>
  <c r="U183" i="12"/>
  <c r="V183" i="12"/>
  <c r="V177" i="12"/>
  <c r="U177" i="12"/>
  <c r="V108" i="12"/>
  <c r="U108" i="12"/>
  <c r="V141" i="12"/>
  <c r="U141" i="12"/>
  <c r="U86" i="12"/>
  <c r="V86" i="12"/>
  <c r="V173" i="12"/>
  <c r="U173" i="12"/>
  <c r="V147" i="12"/>
  <c r="U147" i="12"/>
  <c r="V179" i="12"/>
  <c r="U179" i="12"/>
  <c r="V144" i="12"/>
  <c r="U144" i="12"/>
  <c r="U88" i="12"/>
  <c r="V88" i="12"/>
  <c r="V116" i="12"/>
  <c r="U116" i="12"/>
  <c r="V97" i="12"/>
  <c r="U97" i="12"/>
  <c r="U119" i="12"/>
  <c r="V119" i="12"/>
  <c r="V111" i="12"/>
  <c r="U111" i="12"/>
  <c r="D64" i="12" l="1"/>
  <c r="M64" i="12" s="1"/>
  <c r="D51" i="12"/>
  <c r="D61" i="12"/>
  <c r="T47" i="12"/>
  <c r="T63" i="12"/>
  <c r="T62" i="12"/>
  <c r="K46" i="12"/>
  <c r="T42" i="12"/>
  <c r="D62" i="12"/>
  <c r="K50" i="12"/>
  <c r="K45" i="12"/>
  <c r="T56" i="12"/>
  <c r="T45" i="12"/>
  <c r="K43" i="12"/>
  <c r="T53" i="12"/>
  <c r="K64" i="12"/>
  <c r="T41" i="12"/>
  <c r="K58" i="12"/>
  <c r="K54" i="12"/>
  <c r="T52" i="12"/>
  <c r="K62" i="12"/>
  <c r="T58" i="12"/>
  <c r="T43" i="12"/>
  <c r="K52" i="12"/>
  <c r="T54" i="12"/>
  <c r="T61" i="12"/>
  <c r="T49" i="12"/>
  <c r="K57" i="12"/>
  <c r="K47" i="12"/>
  <c r="T59" i="12"/>
  <c r="K51" i="12"/>
  <c r="K44" i="12"/>
  <c r="K49" i="12"/>
  <c r="K59" i="12"/>
  <c r="T55" i="12"/>
  <c r="K63" i="12"/>
  <c r="T64" i="12"/>
  <c r="T48" i="12"/>
  <c r="T46" i="12"/>
  <c r="K60" i="12"/>
  <c r="K61" i="12"/>
  <c r="K48" i="12"/>
  <c r="T50" i="12"/>
  <c r="T51" i="12"/>
  <c r="K40" i="12"/>
  <c r="T39" i="12"/>
  <c r="T44" i="12"/>
  <c r="T60" i="12"/>
  <c r="K42" i="12"/>
  <c r="K56" i="12"/>
  <c r="K53" i="12"/>
  <c r="K55" i="12"/>
  <c r="T57" i="12"/>
  <c r="N78" i="13"/>
  <c r="N71" i="13"/>
  <c r="P71" i="13" s="1"/>
  <c r="R71" i="13" s="1"/>
  <c r="S71" i="13" s="1"/>
  <c r="T71" i="13" s="1"/>
  <c r="U71" i="13" s="1"/>
  <c r="V71" i="13" s="1"/>
  <c r="N79" i="13"/>
  <c r="P79" i="13" s="1"/>
  <c r="Q79" i="13" s="1"/>
  <c r="D37" i="12"/>
  <c r="M37" i="13"/>
  <c r="T38" i="12"/>
  <c r="K37" i="12"/>
  <c r="K39" i="12"/>
  <c r="T40" i="12"/>
  <c r="K38" i="12"/>
  <c r="K41" i="12"/>
  <c r="T37" i="12"/>
  <c r="D80" i="12"/>
  <c r="L80" i="12" s="1"/>
  <c r="D41" i="12"/>
  <c r="M78" i="13"/>
  <c r="N100" i="13"/>
  <c r="P100" i="13" s="1"/>
  <c r="N80" i="13"/>
  <c r="O80" i="13" s="1"/>
  <c r="D53" i="12"/>
  <c r="M61" i="13"/>
  <c r="D58" i="12"/>
  <c r="N77" i="13"/>
  <c r="P77" i="13" s="1"/>
  <c r="D97" i="12"/>
  <c r="L97" i="12" s="1"/>
  <c r="D85" i="12"/>
  <c r="L85" i="12" s="1"/>
  <c r="N85" i="13"/>
  <c r="P85" i="13" s="1"/>
  <c r="Q85" i="13" s="1"/>
  <c r="D40" i="12"/>
  <c r="D94" i="12"/>
  <c r="L94" i="12" s="1"/>
  <c r="N94" i="13"/>
  <c r="O94" i="13" s="1"/>
  <c r="M40" i="13"/>
  <c r="D66" i="12"/>
  <c r="L66" i="12" s="1"/>
  <c r="M88" i="13"/>
  <c r="N72" i="13"/>
  <c r="P72" i="13" s="1"/>
  <c r="Q72" i="13" s="1"/>
  <c r="N69" i="13"/>
  <c r="P69" i="13" s="1"/>
  <c r="R69" i="13" s="1"/>
  <c r="S69" i="13" s="1"/>
  <c r="T69" i="13" s="1"/>
  <c r="U69" i="13" s="1"/>
  <c r="V69" i="13" s="1"/>
  <c r="M97" i="13"/>
  <c r="D77" i="12"/>
  <c r="L77" i="12" s="1"/>
  <c r="D45" i="12"/>
  <c r="N88" i="13"/>
  <c r="O88" i="13" s="1"/>
  <c r="D72" i="12"/>
  <c r="L72" i="12" s="1"/>
  <c r="D69" i="12"/>
  <c r="L69" i="12" s="1"/>
  <c r="D12" i="12"/>
  <c r="D13" i="12"/>
  <c r="N95" i="13"/>
  <c r="O95" i="13" s="1"/>
  <c r="N91" i="13"/>
  <c r="P91" i="13" s="1"/>
  <c r="R91" i="13" s="1"/>
  <c r="S91" i="13" s="1"/>
  <c r="T91" i="13" s="1"/>
  <c r="U91" i="13" s="1"/>
  <c r="V91" i="13" s="1"/>
  <c r="M91" i="13"/>
  <c r="D95" i="12"/>
  <c r="L95" i="12" s="1"/>
  <c r="N81" i="13"/>
  <c r="P81" i="13" s="1"/>
  <c r="R81" i="13" s="1"/>
  <c r="S81" i="13" s="1"/>
  <c r="T81" i="13" s="1"/>
  <c r="U81" i="13" s="1"/>
  <c r="V81" i="13" s="1"/>
  <c r="D57" i="12"/>
  <c r="D81" i="12"/>
  <c r="L81" i="12" s="1"/>
  <c r="D4" i="12"/>
  <c r="D17" i="12"/>
  <c r="B16" i="17"/>
  <c r="C16" i="17" s="1"/>
  <c r="D16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E17" i="17"/>
  <c r="G43" i="17"/>
  <c r="N90" i="13"/>
  <c r="P90" i="13" s="1"/>
  <c r="Q90" i="13" s="1"/>
  <c r="M82" i="13"/>
  <c r="D47" i="12"/>
  <c r="D38" i="12"/>
  <c r="N96" i="13"/>
  <c r="P96" i="13" s="1"/>
  <c r="Q96" i="13" s="1"/>
  <c r="N82" i="13"/>
  <c r="O82" i="13" s="1"/>
  <c r="D52" i="12"/>
  <c r="D96" i="12"/>
  <c r="L96" i="12" s="1"/>
  <c r="M63" i="13"/>
  <c r="D90" i="12"/>
  <c r="L90" i="12" s="1"/>
  <c r="M47" i="13"/>
  <c r="D74" i="12"/>
  <c r="L74" i="12" s="1"/>
  <c r="D63" i="12"/>
  <c r="D60" i="12"/>
  <c r="D18" i="12"/>
  <c r="D75" i="12"/>
  <c r="L75" i="12" s="1"/>
  <c r="D55" i="12"/>
  <c r="D39" i="12"/>
  <c r="N86" i="13"/>
  <c r="P86" i="13" s="1"/>
  <c r="Q86" i="13" s="1"/>
  <c r="N73" i="13"/>
  <c r="O73" i="13" s="1"/>
  <c r="D86" i="12"/>
  <c r="L86" i="12" s="1"/>
  <c r="D73" i="12"/>
  <c r="L73" i="12" s="1"/>
  <c r="M64" i="13"/>
  <c r="D21" i="12"/>
  <c r="D56" i="12"/>
  <c r="D101" i="12"/>
  <c r="L101" i="12" s="1"/>
  <c r="M92" i="13"/>
  <c r="N92" i="13"/>
  <c r="O92" i="13" s="1"/>
  <c r="D20" i="12"/>
  <c r="N87" i="13"/>
  <c r="P87" i="13" s="1"/>
  <c r="M51" i="13"/>
  <c r="D59" i="12"/>
  <c r="D48" i="12"/>
  <c r="M100" i="13"/>
  <c r="O72" i="13"/>
  <c r="N65" i="13"/>
  <c r="O65" i="13" s="1"/>
  <c r="N84" i="13"/>
  <c r="O84" i="13" s="1"/>
  <c r="N75" i="13"/>
  <c r="O75" i="13" s="1"/>
  <c r="M62" i="13"/>
  <c r="D46" i="12"/>
  <c r="M87" i="13"/>
  <c r="D98" i="12"/>
  <c r="L98" i="12" s="1"/>
  <c r="D9" i="12"/>
  <c r="D6" i="12"/>
  <c r="D84" i="12"/>
  <c r="L84" i="12" s="1"/>
  <c r="D49" i="12"/>
  <c r="N98" i="13"/>
  <c r="P98" i="13" s="1"/>
  <c r="Q98" i="13" s="1"/>
  <c r="N101" i="13"/>
  <c r="O101" i="13" s="1"/>
  <c r="M65" i="13"/>
  <c r="M83" i="13"/>
  <c r="D83" i="12"/>
  <c r="L83" i="12" s="1"/>
  <c r="M42" i="13"/>
  <c r="D42" i="12"/>
  <c r="D11" i="12"/>
  <c r="M11" i="13"/>
  <c r="T9" i="12"/>
  <c r="T6" i="12"/>
  <c r="N76" i="13"/>
  <c r="O76" i="13" s="1"/>
  <c r="D22" i="12"/>
  <c r="D76" i="12"/>
  <c r="L76" i="12" s="1"/>
  <c r="D5" i="12"/>
  <c r="D79" i="12"/>
  <c r="L79" i="12" s="1"/>
  <c r="M70" i="13"/>
  <c r="D70" i="12"/>
  <c r="L70" i="12" s="1"/>
  <c r="M44" i="13"/>
  <c r="D44" i="12"/>
  <c r="T34" i="12"/>
  <c r="D23" i="12"/>
  <c r="D43" i="12"/>
  <c r="N74" i="13"/>
  <c r="O74" i="13" s="1"/>
  <c r="M71" i="13"/>
  <c r="D54" i="12"/>
  <c r="K35" i="12"/>
  <c r="K33" i="12"/>
  <c r="T36" i="12"/>
  <c r="M43" i="13"/>
  <c r="K34" i="12"/>
  <c r="D50" i="12"/>
  <c r="M50" i="13"/>
  <c r="T33" i="12"/>
  <c r="D26" i="12"/>
  <c r="D36" i="12"/>
  <c r="M35" i="13"/>
  <c r="D19" i="12"/>
  <c r="M13" i="13"/>
  <c r="D31" i="12"/>
  <c r="D34" i="12"/>
  <c r="T7" i="12"/>
  <c r="T5" i="12"/>
  <c r="T35" i="12"/>
  <c r="T32" i="12"/>
  <c r="D10" i="12"/>
  <c r="D15" i="12"/>
  <c r="T8" i="12"/>
  <c r="T2" i="12"/>
  <c r="D33" i="12"/>
  <c r="D7" i="12"/>
  <c r="D8" i="12"/>
  <c r="T4" i="12"/>
  <c r="K36" i="12"/>
  <c r="T3" i="12"/>
  <c r="T31" i="12"/>
  <c r="T30" i="12"/>
  <c r="M32" i="13"/>
  <c r="K4" i="12"/>
  <c r="T12" i="12"/>
  <c r="K27" i="12"/>
  <c r="D25" i="12"/>
  <c r="K5" i="12"/>
  <c r="T10" i="12"/>
  <c r="D24" i="12"/>
  <c r="T11" i="12"/>
  <c r="P101" i="13"/>
  <c r="Q101" i="13" s="1"/>
  <c r="K26" i="12"/>
  <c r="T13" i="12"/>
  <c r="K32" i="12"/>
  <c r="K13" i="12"/>
  <c r="K29" i="12"/>
  <c r="K3" i="12"/>
  <c r="K16" i="12"/>
  <c r="T20" i="12"/>
  <c r="T15" i="12"/>
  <c r="T25" i="12"/>
  <c r="K7" i="12"/>
  <c r="D27" i="12"/>
  <c r="D28" i="12"/>
  <c r="T14" i="12"/>
  <c r="R79" i="13"/>
  <c r="S79" i="13" s="1"/>
  <c r="T79" i="13" s="1"/>
  <c r="U79" i="13" s="1"/>
  <c r="V79" i="13" s="1"/>
  <c r="O97" i="13"/>
  <c r="P67" i="13"/>
  <c r="Q67" i="13" s="1"/>
  <c r="Q97" i="13"/>
  <c r="T28" i="12"/>
  <c r="K22" i="12"/>
  <c r="K17" i="12"/>
  <c r="K20" i="12"/>
  <c r="K24" i="12"/>
  <c r="K2" i="12"/>
  <c r="K9" i="12"/>
  <c r="K10" i="12"/>
  <c r="K8" i="12"/>
  <c r="K14" i="12"/>
  <c r="K23" i="12"/>
  <c r="K30" i="12"/>
  <c r="K28" i="12"/>
  <c r="K11" i="12"/>
  <c r="K19" i="12"/>
  <c r="K12" i="12"/>
  <c r="T17" i="12"/>
  <c r="K15" i="12"/>
  <c r="T19" i="12"/>
  <c r="D29" i="12"/>
  <c r="D30" i="12"/>
  <c r="K6" i="12"/>
  <c r="T16" i="12"/>
  <c r="T26" i="12"/>
  <c r="T29" i="12"/>
  <c r="K25" i="12"/>
  <c r="K18" i="12"/>
  <c r="T23" i="12"/>
  <c r="K31" i="12"/>
  <c r="T24" i="12"/>
  <c r="K21" i="12"/>
  <c r="T18" i="12"/>
  <c r="T27" i="12"/>
  <c r="T21" i="12"/>
  <c r="T22" i="12"/>
  <c r="Q83" i="13"/>
  <c r="O83" i="13"/>
  <c r="Q71" i="13"/>
  <c r="O71" i="13"/>
  <c r="O66" i="13"/>
  <c r="D32" i="12"/>
  <c r="D16" i="12"/>
  <c r="R85" i="13"/>
  <c r="S85" i="13" s="1"/>
  <c r="T85" i="13" s="1"/>
  <c r="U85" i="13" s="1"/>
  <c r="V85" i="13" s="1"/>
  <c r="R66" i="13"/>
  <c r="S66" i="13" s="1"/>
  <c r="T66" i="13" s="1"/>
  <c r="U66" i="13" s="1"/>
  <c r="V66" i="13" s="1"/>
  <c r="O93" i="13"/>
  <c r="O68" i="13"/>
  <c r="P68" i="13"/>
  <c r="D3" i="12"/>
  <c r="Q69" i="13"/>
  <c r="O78" i="13"/>
  <c r="P78" i="13"/>
  <c r="P99" i="13"/>
  <c r="O99" i="13"/>
  <c r="O70" i="13"/>
  <c r="P70" i="13"/>
  <c r="Q93" i="13"/>
  <c r="R93" i="13"/>
  <c r="S93" i="13" s="1"/>
  <c r="T93" i="13" s="1"/>
  <c r="U93" i="13" s="1"/>
  <c r="V93" i="13" s="1"/>
  <c r="O100" i="13"/>
  <c r="O89" i="13"/>
  <c r="P89" i="13"/>
  <c r="M14" i="13"/>
  <c r="D14" i="12"/>
  <c r="M68" i="13"/>
  <c r="D68" i="12"/>
  <c r="L68" i="12" s="1"/>
  <c r="N37" i="13" l="1"/>
  <c r="N51" i="13"/>
  <c r="N44" i="13"/>
  <c r="M51" i="12"/>
  <c r="N43" i="13"/>
  <c r="M42" i="12"/>
  <c r="M46" i="12"/>
  <c r="M48" i="12"/>
  <c r="N64" i="13"/>
  <c r="N48" i="13"/>
  <c r="N55" i="13"/>
  <c r="M47" i="12"/>
  <c r="M45" i="12"/>
  <c r="N58" i="13"/>
  <c r="N59" i="13"/>
  <c r="M62" i="12"/>
  <c r="M44" i="12"/>
  <c r="N49" i="13"/>
  <c r="N46" i="13"/>
  <c r="M59" i="12"/>
  <c r="M57" i="12"/>
  <c r="N45" i="13"/>
  <c r="M53" i="12"/>
  <c r="N42" i="13"/>
  <c r="M43" i="12"/>
  <c r="N39" i="13"/>
  <c r="M49" i="12"/>
  <c r="N62" i="13"/>
  <c r="M60" i="12"/>
  <c r="N52" i="13"/>
  <c r="M52" i="12"/>
  <c r="N53" i="13"/>
  <c r="M61" i="12"/>
  <c r="N47" i="13"/>
  <c r="M50" i="12"/>
  <c r="N54" i="13"/>
  <c r="M54" i="12"/>
  <c r="N56" i="13"/>
  <c r="N57" i="13"/>
  <c r="M56" i="12"/>
  <c r="M55" i="12"/>
  <c r="M63" i="12"/>
  <c r="N60" i="13"/>
  <c r="N61" i="13"/>
  <c r="M58" i="12"/>
  <c r="N41" i="13"/>
  <c r="N63" i="13"/>
  <c r="N50" i="13"/>
  <c r="O79" i="13"/>
  <c r="O81" i="13"/>
  <c r="M39" i="12"/>
  <c r="P94" i="13"/>
  <c r="R94" i="13" s="1"/>
  <c r="S94" i="13" s="1"/>
  <c r="T94" i="13" s="1"/>
  <c r="U94" i="13" s="1"/>
  <c r="V94" i="13" s="1"/>
  <c r="N38" i="13"/>
  <c r="N40" i="13"/>
  <c r="R72" i="13"/>
  <c r="S72" i="13" s="1"/>
  <c r="T72" i="13" s="1"/>
  <c r="U72" i="13" s="1"/>
  <c r="V72" i="13" s="1"/>
  <c r="M38" i="12"/>
  <c r="M40" i="12"/>
  <c r="M41" i="12"/>
  <c r="M37" i="12"/>
  <c r="Q81" i="13"/>
  <c r="O77" i="13"/>
  <c r="P80" i="13"/>
  <c r="R80" i="13" s="1"/>
  <c r="S80" i="13" s="1"/>
  <c r="T80" i="13" s="1"/>
  <c r="U80" i="13" s="1"/>
  <c r="V80" i="13" s="1"/>
  <c r="P88" i="13"/>
  <c r="Q88" i="13" s="1"/>
  <c r="O85" i="13"/>
  <c r="O69" i="13"/>
  <c r="O91" i="13"/>
  <c r="P92" i="13"/>
  <c r="R92" i="13" s="1"/>
  <c r="S92" i="13" s="1"/>
  <c r="T92" i="13" s="1"/>
  <c r="U92" i="13" s="1"/>
  <c r="V92" i="13" s="1"/>
  <c r="Q91" i="13"/>
  <c r="P95" i="13"/>
  <c r="R95" i="13" s="1"/>
  <c r="S95" i="13" s="1"/>
  <c r="T95" i="13" s="1"/>
  <c r="U95" i="13" s="1"/>
  <c r="V95" i="13" s="1"/>
  <c r="O90" i="13"/>
  <c r="R90" i="13"/>
  <c r="S90" i="13" s="1"/>
  <c r="T90" i="13" s="1"/>
  <c r="U90" i="13" s="1"/>
  <c r="V90" i="13" s="1"/>
  <c r="AH9" i="12"/>
  <c r="O87" i="13"/>
  <c r="B17" i="17"/>
  <c r="C17" i="17" s="1"/>
  <c r="D17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E18" i="17"/>
  <c r="G53" i="17"/>
  <c r="P65" i="13"/>
  <c r="Q65" i="13" s="1"/>
  <c r="R86" i="13"/>
  <c r="S86" i="13" s="1"/>
  <c r="T86" i="13" s="1"/>
  <c r="U86" i="13" s="1"/>
  <c r="V86" i="13" s="1"/>
  <c r="O86" i="13"/>
  <c r="R96" i="13"/>
  <c r="S96" i="13" s="1"/>
  <c r="T96" i="13" s="1"/>
  <c r="U96" i="13" s="1"/>
  <c r="V96" i="13" s="1"/>
  <c r="P76" i="13"/>
  <c r="R76" i="13" s="1"/>
  <c r="S76" i="13" s="1"/>
  <c r="T76" i="13" s="1"/>
  <c r="U76" i="13" s="1"/>
  <c r="V76" i="13" s="1"/>
  <c r="P82" i="13"/>
  <c r="Q82" i="13" s="1"/>
  <c r="O96" i="13"/>
  <c r="O98" i="13"/>
  <c r="P84" i="13"/>
  <c r="R84" i="13" s="1"/>
  <c r="S84" i="13" s="1"/>
  <c r="T84" i="13" s="1"/>
  <c r="U84" i="13" s="1"/>
  <c r="V84" i="13" s="1"/>
  <c r="M16" i="12"/>
  <c r="R98" i="13"/>
  <c r="S98" i="13" s="1"/>
  <c r="T98" i="13" s="1"/>
  <c r="U98" i="13" s="1"/>
  <c r="V98" i="13" s="1"/>
  <c r="P73" i="13"/>
  <c r="Q73" i="13" s="1"/>
  <c r="P75" i="13"/>
  <c r="Q75" i="13" s="1"/>
  <c r="M7" i="12"/>
  <c r="P74" i="13"/>
  <c r="N35" i="13"/>
  <c r="M14" i="12"/>
  <c r="M10" i="12"/>
  <c r="M32" i="12"/>
  <c r="M3" i="12"/>
  <c r="M28" i="12"/>
  <c r="M12" i="12"/>
  <c r="M25" i="12"/>
  <c r="M4" i="12"/>
  <c r="M6" i="12"/>
  <c r="M27" i="12"/>
  <c r="M24" i="12"/>
  <c r="M23" i="12"/>
  <c r="M33" i="12"/>
  <c r="M34" i="12"/>
  <c r="M19" i="12"/>
  <c r="M26" i="12"/>
  <c r="M9" i="12"/>
  <c r="M30" i="12"/>
  <c r="M8" i="12"/>
  <c r="M18" i="12"/>
  <c r="M13" i="12"/>
  <c r="M31" i="12"/>
  <c r="M11" i="12"/>
  <c r="M22" i="12"/>
  <c r="M29" i="12"/>
  <c r="M21" i="12"/>
  <c r="M20" i="12"/>
  <c r="M15" i="12"/>
  <c r="M5" i="12"/>
  <c r="M17" i="12"/>
  <c r="N36" i="13"/>
  <c r="N34" i="13"/>
  <c r="M36" i="12"/>
  <c r="M35" i="12"/>
  <c r="N33" i="13"/>
  <c r="R101" i="13"/>
  <c r="S101" i="13" s="1"/>
  <c r="T101" i="13" s="1"/>
  <c r="U101" i="13" s="1"/>
  <c r="V101" i="13" s="1"/>
  <c r="R67" i="13"/>
  <c r="S67" i="13" s="1"/>
  <c r="T67" i="13" s="1"/>
  <c r="U67" i="13" s="1"/>
  <c r="V67" i="13" s="1"/>
  <c r="N19" i="13"/>
  <c r="N32" i="13"/>
  <c r="N31" i="13"/>
  <c r="N30" i="13"/>
  <c r="N25" i="13"/>
  <c r="N29" i="13"/>
  <c r="N5" i="13"/>
  <c r="N7" i="13"/>
  <c r="N10" i="13"/>
  <c r="N8" i="13"/>
  <c r="N20" i="13"/>
  <c r="N13" i="13"/>
  <c r="N24" i="13"/>
  <c r="N6" i="13"/>
  <c r="N21" i="13"/>
  <c r="N15" i="13"/>
  <c r="N22" i="13"/>
  <c r="N3" i="13"/>
  <c r="N9" i="13"/>
  <c r="Q77" i="13"/>
  <c r="R77" i="13"/>
  <c r="S77" i="13" s="1"/>
  <c r="T77" i="13" s="1"/>
  <c r="U77" i="13" s="1"/>
  <c r="V77" i="13" s="1"/>
  <c r="N27" i="13"/>
  <c r="N16" i="13"/>
  <c r="N11" i="13"/>
  <c r="N17" i="13"/>
  <c r="D2" i="12"/>
  <c r="N61" i="12" s="1"/>
  <c r="N4" i="13"/>
  <c r="N26" i="13"/>
  <c r="N28" i="13"/>
  <c r="N23" i="13"/>
  <c r="N12" i="13"/>
  <c r="N18" i="13"/>
  <c r="N14" i="13"/>
  <c r="Q68" i="13"/>
  <c r="R68" i="13"/>
  <c r="S68" i="13" s="1"/>
  <c r="T68" i="13" s="1"/>
  <c r="U68" i="13" s="1"/>
  <c r="V68" i="13" s="1"/>
  <c r="N2" i="13"/>
  <c r="Q100" i="13"/>
  <c r="R100" i="13"/>
  <c r="S100" i="13" s="1"/>
  <c r="T100" i="13" s="1"/>
  <c r="U100" i="13" s="1"/>
  <c r="V100" i="13" s="1"/>
  <c r="R70" i="13"/>
  <c r="S70" i="13" s="1"/>
  <c r="T70" i="13" s="1"/>
  <c r="U70" i="13" s="1"/>
  <c r="V70" i="13" s="1"/>
  <c r="Q70" i="13"/>
  <c r="R89" i="13"/>
  <c r="S89" i="13" s="1"/>
  <c r="T89" i="13" s="1"/>
  <c r="U89" i="13" s="1"/>
  <c r="V89" i="13" s="1"/>
  <c r="Q89" i="13"/>
  <c r="Q87" i="13"/>
  <c r="R87" i="13"/>
  <c r="S87" i="13" s="1"/>
  <c r="T87" i="13" s="1"/>
  <c r="U87" i="13" s="1"/>
  <c r="V87" i="13" s="1"/>
  <c r="Q78" i="13"/>
  <c r="R78" i="13"/>
  <c r="S78" i="13" s="1"/>
  <c r="T78" i="13" s="1"/>
  <c r="U78" i="13" s="1"/>
  <c r="V78" i="13" s="1"/>
  <c r="R99" i="13"/>
  <c r="S99" i="13" s="1"/>
  <c r="T99" i="13" s="1"/>
  <c r="U99" i="13" s="1"/>
  <c r="V99" i="13" s="1"/>
  <c r="Q99" i="13"/>
  <c r="N62" i="12" l="1"/>
  <c r="N55" i="12"/>
  <c r="N54" i="12"/>
  <c r="N50" i="12"/>
  <c r="N47" i="12"/>
  <c r="N42" i="12"/>
  <c r="N39" i="12"/>
  <c r="H49" i="12"/>
  <c r="H52" i="12"/>
  <c r="H56" i="12"/>
  <c r="H43" i="12"/>
  <c r="H53" i="12"/>
  <c r="H54" i="12"/>
  <c r="H42" i="12"/>
  <c r="H60" i="12"/>
  <c r="H64" i="12"/>
  <c r="H62" i="12"/>
  <c r="H44" i="12"/>
  <c r="H46" i="12"/>
  <c r="H51" i="12"/>
  <c r="H45" i="12"/>
  <c r="H55" i="12"/>
  <c r="H57" i="12"/>
  <c r="H47" i="12"/>
  <c r="H61" i="12"/>
  <c r="H59" i="12"/>
  <c r="H63" i="12"/>
  <c r="H50" i="12"/>
  <c r="H58" i="12"/>
  <c r="H48" i="12"/>
  <c r="N64" i="12"/>
  <c r="N63" i="12"/>
  <c r="N59" i="12"/>
  <c r="N45" i="12"/>
  <c r="N46" i="12"/>
  <c r="N52" i="12"/>
  <c r="N60" i="12"/>
  <c r="N49" i="12"/>
  <c r="N43" i="12"/>
  <c r="N53" i="12"/>
  <c r="N57" i="12"/>
  <c r="N44" i="12"/>
  <c r="N51" i="12"/>
  <c r="N48" i="12"/>
  <c r="N58" i="12"/>
  <c r="N56" i="12"/>
  <c r="Q94" i="13"/>
  <c r="N38" i="12"/>
  <c r="N40" i="12"/>
  <c r="N41" i="12"/>
  <c r="N34" i="12"/>
  <c r="H41" i="12"/>
  <c r="H38" i="12"/>
  <c r="H37" i="12"/>
  <c r="H39" i="12"/>
  <c r="H40" i="12"/>
  <c r="Q92" i="13"/>
  <c r="Q80" i="13"/>
  <c r="N37" i="12"/>
  <c r="R88" i="13"/>
  <c r="S88" i="13" s="1"/>
  <c r="T88" i="13" s="1"/>
  <c r="U88" i="13" s="1"/>
  <c r="V88" i="13" s="1"/>
  <c r="Q84" i="13"/>
  <c r="Q95" i="13"/>
  <c r="R65" i="13"/>
  <c r="S65" i="13" s="1"/>
  <c r="T65" i="13" s="1"/>
  <c r="U65" i="13" s="1"/>
  <c r="V65" i="13" s="1"/>
  <c r="B18" i="17"/>
  <c r="C18" i="17" s="1"/>
  <c r="D1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E19" i="17"/>
  <c r="G63" i="17"/>
  <c r="Q76" i="13"/>
  <c r="N2" i="12"/>
  <c r="C24" i="13"/>
  <c r="C23" i="13"/>
  <c r="R82" i="13"/>
  <c r="S82" i="13" s="1"/>
  <c r="T82" i="13" s="1"/>
  <c r="U82" i="13" s="1"/>
  <c r="V82" i="13" s="1"/>
  <c r="R75" i="13"/>
  <c r="S75" i="13" s="1"/>
  <c r="T75" i="13" s="1"/>
  <c r="U75" i="13" s="1"/>
  <c r="V75" i="13" s="1"/>
  <c r="R73" i="13"/>
  <c r="S73" i="13" s="1"/>
  <c r="T73" i="13" s="1"/>
  <c r="U73" i="13" s="1"/>
  <c r="V73" i="13" s="1"/>
  <c r="N6" i="12"/>
  <c r="Q74" i="13"/>
  <c r="R74" i="13"/>
  <c r="S74" i="13" s="1"/>
  <c r="T74" i="13" s="1"/>
  <c r="U74" i="13" s="1"/>
  <c r="V74" i="13" s="1"/>
  <c r="N7" i="12"/>
  <c r="N33" i="12"/>
  <c r="N3" i="12"/>
  <c r="N36" i="12"/>
  <c r="M2" i="12"/>
  <c r="H36" i="12"/>
  <c r="H33" i="12"/>
  <c r="H34" i="12"/>
  <c r="H35" i="12"/>
  <c r="N35" i="12"/>
  <c r="N14" i="12"/>
  <c r="H32" i="12"/>
  <c r="H30" i="12"/>
  <c r="H31" i="12"/>
  <c r="N30" i="12"/>
  <c r="N32" i="12"/>
  <c r="N31" i="12"/>
  <c r="N8" i="12"/>
  <c r="N9" i="12"/>
  <c r="N13" i="12"/>
  <c r="H2" i="12"/>
  <c r="N22" i="12"/>
  <c r="H11" i="12"/>
  <c r="H23" i="12"/>
  <c r="H5" i="12"/>
  <c r="H21" i="12"/>
  <c r="H26" i="12"/>
  <c r="N21" i="12"/>
  <c r="H25" i="12"/>
  <c r="H16" i="12"/>
  <c r="H18" i="12"/>
  <c r="H15" i="12"/>
  <c r="H6" i="12"/>
  <c r="N4" i="12"/>
  <c r="H4" i="12"/>
  <c r="H12" i="12"/>
  <c r="H9" i="12"/>
  <c r="H8" i="12"/>
  <c r="H10" i="12"/>
  <c r="N15" i="12"/>
  <c r="H7" i="12"/>
  <c r="H29" i="12"/>
  <c r="N16" i="12"/>
  <c r="H27" i="12"/>
  <c r="H14" i="12"/>
  <c r="H28" i="12"/>
  <c r="H24" i="12"/>
  <c r="H20" i="12"/>
  <c r="N29" i="12"/>
  <c r="N19" i="12"/>
  <c r="H22" i="12"/>
  <c r="N17" i="12"/>
  <c r="N27" i="12"/>
  <c r="N28" i="12"/>
  <c r="N26" i="12"/>
  <c r="H13" i="12"/>
  <c r="N25" i="12"/>
  <c r="H3" i="12"/>
  <c r="H19" i="12"/>
  <c r="H17" i="12"/>
  <c r="N23" i="12"/>
  <c r="N24" i="12"/>
  <c r="N20" i="12"/>
  <c r="N18" i="12"/>
  <c r="N5" i="12"/>
  <c r="N10" i="12"/>
  <c r="N12" i="12"/>
  <c r="N11" i="12"/>
  <c r="C25" i="13"/>
  <c r="O50" i="13" l="1"/>
  <c r="P42" i="13"/>
  <c r="Q42" i="13" s="1"/>
  <c r="O55" i="13"/>
  <c r="P47" i="13"/>
  <c r="P60" i="13"/>
  <c r="P61" i="13"/>
  <c r="O62" i="13"/>
  <c r="O63" i="13"/>
  <c r="O44" i="13"/>
  <c r="O61" i="13"/>
  <c r="O64" i="13"/>
  <c r="O60" i="13"/>
  <c r="O45" i="13"/>
  <c r="O49" i="13"/>
  <c r="O51" i="13"/>
  <c r="O59" i="13"/>
  <c r="O54" i="13"/>
  <c r="P62" i="13"/>
  <c r="P64" i="13"/>
  <c r="P45" i="13"/>
  <c r="P52" i="13"/>
  <c r="P63" i="13"/>
  <c r="P58" i="13"/>
  <c r="P59" i="13"/>
  <c r="O56" i="13"/>
  <c r="O52" i="13"/>
  <c r="O53" i="13"/>
  <c r="O48" i="13"/>
  <c r="O58" i="13"/>
  <c r="P40" i="13"/>
  <c r="Q40" i="13" s="1"/>
  <c r="P55" i="13"/>
  <c r="P44" i="13"/>
  <c r="P57" i="13"/>
  <c r="P51" i="13"/>
  <c r="P53" i="13"/>
  <c r="P54" i="13"/>
  <c r="P43" i="13"/>
  <c r="P56" i="13"/>
  <c r="O43" i="13"/>
  <c r="O47" i="13"/>
  <c r="O57" i="13"/>
  <c r="O46" i="13"/>
  <c r="P49" i="13"/>
  <c r="O42" i="13"/>
  <c r="P50" i="13"/>
  <c r="P48" i="13"/>
  <c r="P46" i="13"/>
  <c r="O39" i="13"/>
  <c r="O37" i="13"/>
  <c r="O38" i="13"/>
  <c r="O41" i="13"/>
  <c r="P41" i="13"/>
  <c r="P39" i="13"/>
  <c r="P37" i="13"/>
  <c r="O40" i="13"/>
  <c r="P38" i="13"/>
  <c r="AH24" i="12"/>
  <c r="E6" i="6"/>
  <c r="E8" i="6"/>
  <c r="E9" i="6"/>
  <c r="B19" i="17"/>
  <c r="C19" i="17" s="1"/>
  <c r="D19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E20" i="17"/>
  <c r="G73" i="17"/>
  <c r="P35" i="13"/>
  <c r="Q35" i="13" s="1"/>
  <c r="O36" i="13"/>
  <c r="P33" i="13"/>
  <c r="P34" i="13"/>
  <c r="O35" i="13"/>
  <c r="O33" i="13"/>
  <c r="P36" i="13"/>
  <c r="O34" i="13"/>
  <c r="P9" i="13"/>
  <c r="Q9" i="13" s="1"/>
  <c r="O26" i="13"/>
  <c r="P30" i="13"/>
  <c r="P32" i="13"/>
  <c r="O30" i="13"/>
  <c r="O32" i="13"/>
  <c r="P31" i="13"/>
  <c r="O31" i="13"/>
  <c r="P27" i="13"/>
  <c r="Q27" i="13" s="1"/>
  <c r="P7" i="13"/>
  <c r="P15" i="13"/>
  <c r="P13" i="13"/>
  <c r="O27" i="13"/>
  <c r="P28" i="13"/>
  <c r="O10" i="13"/>
  <c r="P22" i="13"/>
  <c r="O23" i="13"/>
  <c r="P4" i="13"/>
  <c r="P29" i="13"/>
  <c r="O6" i="13"/>
  <c r="O11" i="13"/>
  <c r="O20" i="13"/>
  <c r="O9" i="13"/>
  <c r="P26" i="13"/>
  <c r="O28" i="13"/>
  <c r="P10" i="13"/>
  <c r="O22" i="13"/>
  <c r="P23" i="13"/>
  <c r="O4" i="13"/>
  <c r="O29" i="13"/>
  <c r="P6" i="13"/>
  <c r="P11" i="13"/>
  <c r="P20" i="13"/>
  <c r="O2" i="13"/>
  <c r="O19" i="13"/>
  <c r="O13" i="13"/>
  <c r="P2" i="13"/>
  <c r="Q2" i="13" s="1"/>
  <c r="P19" i="13"/>
  <c r="O7" i="13"/>
  <c r="O15" i="13"/>
  <c r="O25" i="13"/>
  <c r="O24" i="13"/>
  <c r="O16" i="13"/>
  <c r="O12" i="13"/>
  <c r="P8" i="13"/>
  <c r="P3" i="13"/>
  <c r="O18" i="13"/>
  <c r="O5" i="13"/>
  <c r="O21" i="13"/>
  <c r="P17" i="13"/>
  <c r="P14" i="13"/>
  <c r="P25" i="13"/>
  <c r="P24" i="13"/>
  <c r="P16" i="13"/>
  <c r="P12" i="13"/>
  <c r="O8" i="13"/>
  <c r="O3" i="13"/>
  <c r="P18" i="13"/>
  <c r="P5" i="13"/>
  <c r="P21" i="13"/>
  <c r="O17" i="13"/>
  <c r="O14" i="13"/>
  <c r="J43" i="12" l="1"/>
  <c r="J58" i="12"/>
  <c r="J63" i="12"/>
  <c r="J54" i="12"/>
  <c r="J51" i="12"/>
  <c r="J55" i="12"/>
  <c r="J62" i="12"/>
  <c r="J47" i="12"/>
  <c r="J52" i="12"/>
  <c r="J48" i="12"/>
  <c r="J60" i="12"/>
  <c r="J53" i="12"/>
  <c r="J42" i="12"/>
  <c r="J61" i="12"/>
  <c r="J56" i="12"/>
  <c r="J46" i="12"/>
  <c r="J49" i="12"/>
  <c r="J45" i="12"/>
  <c r="J64" i="12"/>
  <c r="J57" i="12"/>
  <c r="J44" i="12"/>
  <c r="J59" i="12"/>
  <c r="J50" i="12"/>
  <c r="R54" i="13"/>
  <c r="S54" i="13" s="1"/>
  <c r="T54" i="13" s="1"/>
  <c r="Q54" i="13"/>
  <c r="R44" i="13"/>
  <c r="S44" i="13" s="1"/>
  <c r="T44" i="13" s="1"/>
  <c r="Q44" i="13"/>
  <c r="Q59" i="13"/>
  <c r="R59" i="13"/>
  <c r="S59" i="13" s="1"/>
  <c r="T59" i="13" s="1"/>
  <c r="R45" i="13"/>
  <c r="S45" i="13" s="1"/>
  <c r="T45" i="13" s="1"/>
  <c r="Q45" i="13"/>
  <c r="R47" i="13"/>
  <c r="S47" i="13" s="1"/>
  <c r="T47" i="13" s="1"/>
  <c r="Q47" i="13"/>
  <c r="G47" i="12"/>
  <c r="G49" i="12"/>
  <c r="G42" i="12"/>
  <c r="G52" i="12"/>
  <c r="G61" i="12"/>
  <c r="G55" i="12"/>
  <c r="G51" i="12"/>
  <c r="G62" i="12"/>
  <c r="G58" i="12"/>
  <c r="G43" i="12"/>
  <c r="G50" i="12"/>
  <c r="G64" i="12"/>
  <c r="G53" i="12"/>
  <c r="G57" i="12"/>
  <c r="G46" i="12"/>
  <c r="G60" i="12"/>
  <c r="G56" i="12"/>
  <c r="G44" i="12"/>
  <c r="G45" i="12"/>
  <c r="G48" i="12"/>
  <c r="G54" i="12"/>
  <c r="G59" i="12"/>
  <c r="G63" i="12"/>
  <c r="R46" i="13"/>
  <c r="S46" i="13" s="1"/>
  <c r="T46" i="13" s="1"/>
  <c r="Q46" i="13"/>
  <c r="Q49" i="13"/>
  <c r="R49" i="13"/>
  <c r="S49" i="13" s="1"/>
  <c r="T49" i="13" s="1"/>
  <c r="Q53" i="13"/>
  <c r="R53" i="13"/>
  <c r="S53" i="13" s="1"/>
  <c r="T53" i="13" s="1"/>
  <c r="R55" i="13"/>
  <c r="S55" i="13" s="1"/>
  <c r="T55" i="13" s="1"/>
  <c r="Q55" i="13"/>
  <c r="R58" i="13"/>
  <c r="S58" i="13" s="1"/>
  <c r="T58" i="13" s="1"/>
  <c r="Q58" i="13"/>
  <c r="Q64" i="13"/>
  <c r="R64" i="13"/>
  <c r="S64" i="13" s="1"/>
  <c r="T64" i="13" s="1"/>
  <c r="R48" i="13"/>
  <c r="S48" i="13" s="1"/>
  <c r="T48" i="13" s="1"/>
  <c r="Q48" i="13"/>
  <c r="Q56" i="13"/>
  <c r="R56" i="13"/>
  <c r="S56" i="13" s="1"/>
  <c r="T56" i="13" s="1"/>
  <c r="R51" i="13"/>
  <c r="S51" i="13" s="1"/>
  <c r="T51" i="13" s="1"/>
  <c r="Q51" i="13"/>
  <c r="Q63" i="13"/>
  <c r="R63" i="13"/>
  <c r="S63" i="13" s="1"/>
  <c r="T63" i="13" s="1"/>
  <c r="U63" i="13" s="1"/>
  <c r="V63" i="13" s="1"/>
  <c r="R62" i="13"/>
  <c r="S62" i="13" s="1"/>
  <c r="T62" i="13" s="1"/>
  <c r="Q62" i="13"/>
  <c r="Q61" i="13"/>
  <c r="R61" i="13"/>
  <c r="S61" i="13" s="1"/>
  <c r="T61" i="13" s="1"/>
  <c r="U61" i="13" s="1"/>
  <c r="V61" i="13" s="1"/>
  <c r="R42" i="13"/>
  <c r="S42" i="13" s="1"/>
  <c r="T42" i="13" s="1"/>
  <c r="U42" i="13" s="1"/>
  <c r="V42" i="13" s="1"/>
  <c r="I44" i="12"/>
  <c r="I51" i="12"/>
  <c r="I47" i="12"/>
  <c r="I61" i="12"/>
  <c r="I53" i="12"/>
  <c r="I55" i="12"/>
  <c r="I46" i="12"/>
  <c r="I62" i="12"/>
  <c r="I64" i="12"/>
  <c r="I59" i="12"/>
  <c r="I63" i="12"/>
  <c r="I45" i="12"/>
  <c r="I56" i="12"/>
  <c r="I60" i="12"/>
  <c r="I58" i="12"/>
  <c r="I43" i="12"/>
  <c r="I52" i="12"/>
  <c r="I49" i="12"/>
  <c r="I57" i="12"/>
  <c r="I50" i="12"/>
  <c r="I48" i="12"/>
  <c r="I42" i="12"/>
  <c r="I54" i="12"/>
  <c r="Q50" i="13"/>
  <c r="R50" i="13"/>
  <c r="S50" i="13" s="1"/>
  <c r="T50" i="13" s="1"/>
  <c r="Q43" i="13"/>
  <c r="R43" i="13"/>
  <c r="S43" i="13" s="1"/>
  <c r="T43" i="13" s="1"/>
  <c r="U43" i="13" s="1"/>
  <c r="V43" i="13" s="1"/>
  <c r="Q57" i="13"/>
  <c r="R57" i="13"/>
  <c r="S57" i="13" s="1"/>
  <c r="T57" i="13" s="1"/>
  <c r="R52" i="13"/>
  <c r="S52" i="13" s="1"/>
  <c r="T52" i="13" s="1"/>
  <c r="Q52" i="13"/>
  <c r="Q60" i="13"/>
  <c r="R60" i="13"/>
  <c r="S60" i="13" s="1"/>
  <c r="T60" i="13" s="1"/>
  <c r="I38" i="12"/>
  <c r="I37" i="12"/>
  <c r="I39" i="12"/>
  <c r="I40" i="12"/>
  <c r="I41" i="12"/>
  <c r="Q38" i="13"/>
  <c r="R38" i="13"/>
  <c r="S38" i="13" s="1"/>
  <c r="T38" i="13" s="1"/>
  <c r="Q41" i="13"/>
  <c r="R41" i="13"/>
  <c r="S41" i="13" s="1"/>
  <c r="T41" i="13" s="1"/>
  <c r="J38" i="12"/>
  <c r="J39" i="12"/>
  <c r="J40" i="12"/>
  <c r="J41" i="12"/>
  <c r="J37" i="12"/>
  <c r="R39" i="13"/>
  <c r="S39" i="13" s="1"/>
  <c r="T39" i="13" s="1"/>
  <c r="Q39" i="13"/>
  <c r="G41" i="12"/>
  <c r="L41" i="12" s="1"/>
  <c r="G37" i="12"/>
  <c r="G38" i="12"/>
  <c r="G40" i="12"/>
  <c r="L40" i="12" s="1"/>
  <c r="G39" i="12"/>
  <c r="Q37" i="13"/>
  <c r="R37" i="13"/>
  <c r="S37" i="13" s="1"/>
  <c r="T37" i="13" s="1"/>
  <c r="R40" i="13"/>
  <c r="S40" i="13" s="1"/>
  <c r="T40" i="13" s="1"/>
  <c r="U40" i="13" s="1"/>
  <c r="V40" i="13" s="1"/>
  <c r="B20" i="17"/>
  <c r="C20" i="17" s="1"/>
  <c r="D20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E21" i="17"/>
  <c r="G83" i="17"/>
  <c r="R35" i="13"/>
  <c r="S35" i="13" s="1"/>
  <c r="T35" i="13" s="1"/>
  <c r="U35" i="13" s="1"/>
  <c r="V35" i="13" s="1"/>
  <c r="Q36" i="13"/>
  <c r="R36" i="13"/>
  <c r="S36" i="13" s="1"/>
  <c r="T36" i="13" s="1"/>
  <c r="R34" i="13"/>
  <c r="S34" i="13" s="1"/>
  <c r="T34" i="13" s="1"/>
  <c r="Q34" i="13"/>
  <c r="G34" i="12"/>
  <c r="G33" i="12"/>
  <c r="G35" i="12"/>
  <c r="G36" i="12"/>
  <c r="I34" i="12"/>
  <c r="I33" i="12"/>
  <c r="I35" i="12"/>
  <c r="I36" i="12"/>
  <c r="J34" i="12"/>
  <c r="J33" i="12"/>
  <c r="J36" i="12"/>
  <c r="J35" i="12"/>
  <c r="R33" i="13"/>
  <c r="S33" i="13" s="1"/>
  <c r="T33" i="13" s="1"/>
  <c r="Q33" i="13"/>
  <c r="I31" i="12"/>
  <c r="I32" i="12"/>
  <c r="I30" i="12"/>
  <c r="J32" i="12"/>
  <c r="J31" i="12"/>
  <c r="J30" i="12"/>
  <c r="Q32" i="13"/>
  <c r="R32" i="13"/>
  <c r="S32" i="13" s="1"/>
  <c r="T32" i="13" s="1"/>
  <c r="G30" i="12"/>
  <c r="G31" i="12"/>
  <c r="G32" i="12"/>
  <c r="R31" i="13"/>
  <c r="S31" i="13" s="1"/>
  <c r="T31" i="13" s="1"/>
  <c r="Q31" i="13"/>
  <c r="R30" i="13"/>
  <c r="S30" i="13" s="1"/>
  <c r="T30" i="13" s="1"/>
  <c r="Q30" i="13"/>
  <c r="R9" i="13"/>
  <c r="S9" i="13" s="1"/>
  <c r="T9" i="13" s="1"/>
  <c r="U9" i="13" s="1"/>
  <c r="V9" i="13" s="1"/>
  <c r="Q24" i="13"/>
  <c r="R24" i="13"/>
  <c r="S24" i="13" s="1"/>
  <c r="T24" i="13" s="1"/>
  <c r="Q8" i="13"/>
  <c r="R8" i="13"/>
  <c r="S8" i="13" s="1"/>
  <c r="T8" i="13" s="1"/>
  <c r="I2" i="12"/>
  <c r="AH11" i="12" s="1"/>
  <c r="I7" i="12"/>
  <c r="I14" i="12"/>
  <c r="I16" i="12"/>
  <c r="I19" i="12"/>
  <c r="I10" i="12"/>
  <c r="I22" i="12"/>
  <c r="I17" i="12"/>
  <c r="I4" i="12"/>
  <c r="I26" i="12"/>
  <c r="I8" i="12"/>
  <c r="I18" i="12"/>
  <c r="I15" i="12"/>
  <c r="I29" i="12"/>
  <c r="I20" i="12"/>
  <c r="I5" i="12"/>
  <c r="I23" i="12"/>
  <c r="I27" i="12"/>
  <c r="I6" i="12"/>
  <c r="I9" i="12"/>
  <c r="I28" i="12"/>
  <c r="I11" i="12"/>
  <c r="I24" i="12"/>
  <c r="I13" i="12"/>
  <c r="I25" i="12"/>
  <c r="I21" i="12"/>
  <c r="I12" i="12"/>
  <c r="I3" i="12"/>
  <c r="R20" i="13"/>
  <c r="S20" i="13" s="1"/>
  <c r="T20" i="13" s="1"/>
  <c r="Q20" i="13"/>
  <c r="G2" i="12"/>
  <c r="AH22" i="12" s="1"/>
  <c r="G28" i="12"/>
  <c r="G16" i="12"/>
  <c r="G24" i="12"/>
  <c r="G15" i="12"/>
  <c r="G20" i="12"/>
  <c r="G12" i="12"/>
  <c r="G10" i="12"/>
  <c r="G11" i="12"/>
  <c r="G13" i="12"/>
  <c r="G25" i="12"/>
  <c r="G9" i="12"/>
  <c r="G22" i="12"/>
  <c r="G5" i="12"/>
  <c r="G23" i="12"/>
  <c r="G17" i="12"/>
  <c r="G6" i="12"/>
  <c r="G14" i="12"/>
  <c r="G18" i="12"/>
  <c r="G27" i="12"/>
  <c r="G26" i="12"/>
  <c r="G19" i="12"/>
  <c r="G7" i="12"/>
  <c r="G3" i="12"/>
  <c r="G4" i="12"/>
  <c r="G29" i="12"/>
  <c r="G21" i="12"/>
  <c r="G8" i="12"/>
  <c r="R18" i="13"/>
  <c r="S18" i="13" s="1"/>
  <c r="T18" i="13" s="1"/>
  <c r="Q18" i="13"/>
  <c r="R17" i="13"/>
  <c r="S17" i="13" s="1"/>
  <c r="T17" i="13" s="1"/>
  <c r="Q17" i="13"/>
  <c r="R3" i="13"/>
  <c r="S3" i="13" s="1"/>
  <c r="T3" i="13" s="1"/>
  <c r="Q3" i="13"/>
  <c r="R19" i="13"/>
  <c r="S19" i="13" s="1"/>
  <c r="T19" i="13" s="1"/>
  <c r="Q19" i="13"/>
  <c r="Q10" i="13"/>
  <c r="R10" i="13"/>
  <c r="S10" i="13" s="1"/>
  <c r="T10" i="13" s="1"/>
  <c r="Q4" i="13"/>
  <c r="R4" i="13"/>
  <c r="S4" i="13" s="1"/>
  <c r="T4" i="13" s="1"/>
  <c r="R28" i="13"/>
  <c r="S28" i="13" s="1"/>
  <c r="T28" i="13" s="1"/>
  <c r="Q28" i="13"/>
  <c r="R7" i="13"/>
  <c r="S7" i="13" s="1"/>
  <c r="T7" i="13" s="1"/>
  <c r="Q7" i="13"/>
  <c r="Q21" i="13"/>
  <c r="R21" i="13"/>
  <c r="S21" i="13" s="1"/>
  <c r="T21" i="13" s="1"/>
  <c r="R25" i="13"/>
  <c r="S25" i="13" s="1"/>
  <c r="T25" i="13" s="1"/>
  <c r="Q25" i="13"/>
  <c r="J2" i="12"/>
  <c r="AH7" i="12" s="1"/>
  <c r="J14" i="12"/>
  <c r="J8" i="12"/>
  <c r="J4" i="12"/>
  <c r="J16" i="12"/>
  <c r="J23" i="12"/>
  <c r="J20" i="12"/>
  <c r="J11" i="12"/>
  <c r="J10" i="12"/>
  <c r="J18" i="12"/>
  <c r="J29" i="12"/>
  <c r="J17" i="12"/>
  <c r="J12" i="12"/>
  <c r="J6" i="12"/>
  <c r="J7" i="12"/>
  <c r="J22" i="12"/>
  <c r="J5" i="12"/>
  <c r="J21" i="12"/>
  <c r="J26" i="12"/>
  <c r="J3" i="12"/>
  <c r="J25" i="12"/>
  <c r="J13" i="12"/>
  <c r="J19" i="12"/>
  <c r="J24" i="12"/>
  <c r="J9" i="12"/>
  <c r="J15" i="12"/>
  <c r="J28" i="12"/>
  <c r="J27" i="12"/>
  <c r="R11" i="13"/>
  <c r="S11" i="13" s="1"/>
  <c r="T11" i="13" s="1"/>
  <c r="Q11" i="13"/>
  <c r="R23" i="13"/>
  <c r="S23" i="13" s="1"/>
  <c r="T23" i="13" s="1"/>
  <c r="Q23" i="13"/>
  <c r="R26" i="13"/>
  <c r="S26" i="13" s="1"/>
  <c r="T26" i="13" s="1"/>
  <c r="Q26" i="13"/>
  <c r="Q22" i="13"/>
  <c r="R22" i="13"/>
  <c r="S22" i="13" s="1"/>
  <c r="T22" i="13" s="1"/>
  <c r="Q13" i="13"/>
  <c r="R13" i="13"/>
  <c r="S13" i="13" s="1"/>
  <c r="T13" i="13" s="1"/>
  <c r="R27" i="13"/>
  <c r="S27" i="13" s="1"/>
  <c r="T27" i="13" s="1"/>
  <c r="U27" i="13" s="1"/>
  <c r="V27" i="13" s="1"/>
  <c r="R2" i="13"/>
  <c r="S2" i="13" s="1"/>
  <c r="T2" i="13" s="1"/>
  <c r="U2" i="13" s="1"/>
  <c r="R5" i="13"/>
  <c r="S5" i="13" s="1"/>
  <c r="T5" i="13" s="1"/>
  <c r="Q5" i="13"/>
  <c r="Q12" i="13"/>
  <c r="R12" i="13"/>
  <c r="S12" i="13" s="1"/>
  <c r="T12" i="13" s="1"/>
  <c r="R14" i="13"/>
  <c r="S14" i="13" s="1"/>
  <c r="T14" i="13" s="1"/>
  <c r="Q14" i="13"/>
  <c r="R6" i="13"/>
  <c r="S6" i="13" s="1"/>
  <c r="T6" i="13" s="1"/>
  <c r="Q6" i="13"/>
  <c r="R29" i="13"/>
  <c r="S29" i="13" s="1"/>
  <c r="T29" i="13" s="1"/>
  <c r="Q29" i="13"/>
  <c r="Q15" i="13"/>
  <c r="R15" i="13"/>
  <c r="S15" i="13" s="1"/>
  <c r="T15" i="13" s="1"/>
  <c r="R16" i="13"/>
  <c r="S16" i="13" s="1"/>
  <c r="T16" i="13" s="1"/>
  <c r="Q16" i="13"/>
  <c r="U56" i="13" l="1"/>
  <c r="V56" i="13" s="1"/>
  <c r="U64" i="13"/>
  <c r="V64" i="13" s="1"/>
  <c r="U49" i="13"/>
  <c r="V49" i="13" s="1"/>
  <c r="L51" i="12"/>
  <c r="U51" i="12" s="1"/>
  <c r="L42" i="12"/>
  <c r="U42" i="12" s="1"/>
  <c r="U47" i="13"/>
  <c r="V47" i="13" s="1"/>
  <c r="U54" i="13"/>
  <c r="V54" i="13" s="1"/>
  <c r="U53" i="13"/>
  <c r="V53" i="13" s="1"/>
  <c r="U45" i="13"/>
  <c r="V45" i="13" s="1"/>
  <c r="U44" i="13"/>
  <c r="V44" i="13" s="1"/>
  <c r="U62" i="13"/>
  <c r="V62" i="13" s="1"/>
  <c r="U51" i="13"/>
  <c r="V51" i="13" s="1"/>
  <c r="U48" i="13"/>
  <c r="V48" i="13" s="1"/>
  <c r="L37" i="12"/>
  <c r="U37" i="12" s="1"/>
  <c r="U36" i="13"/>
  <c r="V36" i="13" s="1"/>
  <c r="U37" i="13"/>
  <c r="V37" i="13" s="1"/>
  <c r="L38" i="12"/>
  <c r="U38" i="12" s="1"/>
  <c r="L63" i="12"/>
  <c r="L45" i="12"/>
  <c r="L46" i="12"/>
  <c r="L50" i="12"/>
  <c r="U52" i="13"/>
  <c r="V52" i="13" s="1"/>
  <c r="U55" i="13"/>
  <c r="V55" i="13" s="1"/>
  <c r="L59" i="12"/>
  <c r="L44" i="12"/>
  <c r="L57" i="12"/>
  <c r="L43" i="12"/>
  <c r="L55" i="12"/>
  <c r="L49" i="12"/>
  <c r="U60" i="13"/>
  <c r="V60" i="13" s="1"/>
  <c r="U57" i="13"/>
  <c r="V57" i="13" s="1"/>
  <c r="U50" i="13"/>
  <c r="V50" i="13" s="1"/>
  <c r="L54" i="12"/>
  <c r="L56" i="12"/>
  <c r="L53" i="12"/>
  <c r="L58" i="12"/>
  <c r="L61" i="12"/>
  <c r="L47" i="12"/>
  <c r="U38" i="13"/>
  <c r="V38" i="13" s="1"/>
  <c r="U58" i="13"/>
  <c r="V58" i="13" s="1"/>
  <c r="U46" i="13"/>
  <c r="V46" i="13" s="1"/>
  <c r="L48" i="12"/>
  <c r="L60" i="12"/>
  <c r="L64" i="12"/>
  <c r="L62" i="12"/>
  <c r="L52" i="12"/>
  <c r="U59" i="13"/>
  <c r="V59" i="13" s="1"/>
  <c r="U39" i="13"/>
  <c r="V39" i="13" s="1"/>
  <c r="V40" i="12"/>
  <c r="U40" i="12"/>
  <c r="L39" i="12"/>
  <c r="U41" i="12"/>
  <c r="V41" i="12"/>
  <c r="U41" i="13"/>
  <c r="V41" i="13" s="1"/>
  <c r="U10" i="13"/>
  <c r="V10" i="13" s="1"/>
  <c r="U8" i="13"/>
  <c r="V8" i="13" s="1"/>
  <c r="B21" i="17"/>
  <c r="C21" i="17" s="1"/>
  <c r="D21" i="17" s="1"/>
  <c r="I99" i="17" s="1"/>
  <c r="I100" i="17" s="1"/>
  <c r="I101" i="17" s="1"/>
  <c r="I102" i="17" s="1"/>
  <c r="I103" i="17" s="1"/>
  <c r="I104" i="17" s="1"/>
  <c r="I105" i="17" s="1"/>
  <c r="I106" i="17" s="1"/>
  <c r="I107" i="17" s="1"/>
  <c r="I108" i="17" s="1"/>
  <c r="E22" i="17"/>
  <c r="G93" i="17"/>
  <c r="U33" i="13"/>
  <c r="V33" i="13" s="1"/>
  <c r="U24" i="13"/>
  <c r="V24" i="13" s="1"/>
  <c r="L31" i="12"/>
  <c r="U31" i="12" s="1"/>
  <c r="U6" i="13"/>
  <c r="V6" i="13" s="1"/>
  <c r="U23" i="13"/>
  <c r="V23" i="13" s="1"/>
  <c r="L35" i="12"/>
  <c r="U34" i="13"/>
  <c r="V34" i="13" s="1"/>
  <c r="U13" i="13"/>
  <c r="V13" i="13" s="1"/>
  <c r="U21" i="13"/>
  <c r="V21" i="13" s="1"/>
  <c r="U31" i="13"/>
  <c r="V31" i="13" s="1"/>
  <c r="U32" i="13"/>
  <c r="V32" i="13" s="1"/>
  <c r="L33" i="12"/>
  <c r="L36" i="12"/>
  <c r="L34" i="12"/>
  <c r="U25" i="13"/>
  <c r="V25" i="13" s="1"/>
  <c r="U7" i="13"/>
  <c r="V7" i="13" s="1"/>
  <c r="U19" i="13"/>
  <c r="V19" i="13" s="1"/>
  <c r="U30" i="13"/>
  <c r="V30" i="13" s="1"/>
  <c r="L30" i="12"/>
  <c r="V30" i="12" s="1"/>
  <c r="L32" i="12"/>
  <c r="U17" i="13"/>
  <c r="V17" i="13" s="1"/>
  <c r="U20" i="13"/>
  <c r="V20" i="13" s="1"/>
  <c r="L11" i="12"/>
  <c r="U11" i="12" s="1"/>
  <c r="L5" i="12"/>
  <c r="U5" i="12" s="1"/>
  <c r="L29" i="12"/>
  <c r="L19" i="12"/>
  <c r="L14" i="12"/>
  <c r="L13" i="12"/>
  <c r="L20" i="12"/>
  <c r="L28" i="12"/>
  <c r="U16" i="13"/>
  <c r="V16" i="13" s="1"/>
  <c r="U14" i="13"/>
  <c r="V14" i="13" s="1"/>
  <c r="U26" i="13"/>
  <c r="V26" i="13" s="1"/>
  <c r="U11" i="13"/>
  <c r="V11" i="13" s="1"/>
  <c r="U28" i="13"/>
  <c r="V28" i="13" s="1"/>
  <c r="U3" i="13"/>
  <c r="V3" i="13" s="1"/>
  <c r="U18" i="13"/>
  <c r="V18" i="13" s="1"/>
  <c r="L4" i="12"/>
  <c r="L26" i="12"/>
  <c r="V26" i="12" s="1"/>
  <c r="L6" i="12"/>
  <c r="L22" i="12"/>
  <c r="L15" i="12"/>
  <c r="L2" i="12"/>
  <c r="U29" i="13"/>
  <c r="V29" i="13" s="1"/>
  <c r="U5" i="13"/>
  <c r="V5" i="13" s="1"/>
  <c r="U15" i="13"/>
  <c r="V15" i="13" s="1"/>
  <c r="U12" i="13"/>
  <c r="V12" i="13" s="1"/>
  <c r="V2" i="13"/>
  <c r="U22" i="13"/>
  <c r="V22" i="13" s="1"/>
  <c r="U4" i="13"/>
  <c r="V4" i="13" s="1"/>
  <c r="L8" i="12"/>
  <c r="L3" i="12"/>
  <c r="L27" i="12"/>
  <c r="V27" i="12" s="1"/>
  <c r="L17" i="12"/>
  <c r="L9" i="12"/>
  <c r="L10" i="12"/>
  <c r="L24" i="12"/>
  <c r="L21" i="12"/>
  <c r="L7" i="12"/>
  <c r="L18" i="12"/>
  <c r="L23" i="12"/>
  <c r="L25" i="12"/>
  <c r="L12" i="12"/>
  <c r="L16" i="12"/>
  <c r="V38" i="12" l="1"/>
  <c r="V37" i="12"/>
  <c r="V42" i="12"/>
  <c r="V51" i="12"/>
  <c r="U61" i="12"/>
  <c r="V61" i="12"/>
  <c r="V44" i="12"/>
  <c r="U44" i="12"/>
  <c r="U64" i="12"/>
  <c r="V64" i="12"/>
  <c r="U58" i="12"/>
  <c r="V58" i="12"/>
  <c r="V55" i="12"/>
  <c r="U55" i="12"/>
  <c r="V59" i="12"/>
  <c r="U59" i="12"/>
  <c r="V46" i="12"/>
  <c r="U46" i="12"/>
  <c r="U62" i="12"/>
  <c r="V62" i="12"/>
  <c r="V54" i="12"/>
  <c r="U54" i="12"/>
  <c r="V49" i="12"/>
  <c r="U49" i="12"/>
  <c r="V50" i="12"/>
  <c r="U50" i="12"/>
  <c r="U60" i="12"/>
  <c r="V60" i="12"/>
  <c r="V53" i="12"/>
  <c r="U53" i="12"/>
  <c r="U43" i="12"/>
  <c r="V43" i="12"/>
  <c r="V45" i="12"/>
  <c r="U45" i="12"/>
  <c r="V52" i="12"/>
  <c r="U52" i="12"/>
  <c r="U48" i="12"/>
  <c r="V48" i="12"/>
  <c r="V47" i="12"/>
  <c r="U47" i="12"/>
  <c r="U56" i="12"/>
  <c r="V56" i="12"/>
  <c r="U57" i="12"/>
  <c r="V57" i="12"/>
  <c r="U63" i="12"/>
  <c r="V63" i="12"/>
  <c r="V39" i="12"/>
  <c r="U39" i="12"/>
  <c r="B22" i="17"/>
  <c r="C22" i="17" s="1"/>
  <c r="D22" i="17" s="1"/>
  <c r="I109" i="17" s="1"/>
  <c r="I110" i="17" s="1"/>
  <c r="I111" i="17" s="1"/>
  <c r="I112" i="17" s="1"/>
  <c r="I113" i="17" s="1"/>
  <c r="I114" i="17" s="1"/>
  <c r="I115" i="17" s="1"/>
  <c r="I116" i="17" s="1"/>
  <c r="I117" i="17" s="1"/>
  <c r="I118" i="17" s="1"/>
  <c r="E23" i="17"/>
  <c r="G103" i="17"/>
  <c r="V11" i="12"/>
  <c r="V31" i="12"/>
  <c r="V5" i="12"/>
  <c r="V34" i="12"/>
  <c r="U34" i="12"/>
  <c r="V35" i="12"/>
  <c r="U35" i="12"/>
  <c r="V36" i="12"/>
  <c r="U36" i="12"/>
  <c r="V33" i="12"/>
  <c r="U33" i="12"/>
  <c r="U30" i="12"/>
  <c r="U32" i="12"/>
  <c r="V32" i="12"/>
  <c r="V18" i="12"/>
  <c r="U18" i="12"/>
  <c r="V12" i="12"/>
  <c r="U12" i="12"/>
  <c r="U17" i="12"/>
  <c r="V17" i="12"/>
  <c r="V2" i="12"/>
  <c r="U2" i="12"/>
  <c r="U4" i="12"/>
  <c r="V4" i="12"/>
  <c r="U28" i="12"/>
  <c r="V28" i="12"/>
  <c r="V16" i="12"/>
  <c r="U16" i="12"/>
  <c r="U3" i="12"/>
  <c r="V3" i="12"/>
  <c r="V25" i="12"/>
  <c r="U25" i="12"/>
  <c r="V21" i="12"/>
  <c r="U21" i="12"/>
  <c r="V23" i="12"/>
  <c r="U23" i="12"/>
  <c r="U24" i="12"/>
  <c r="V24" i="12"/>
  <c r="U27" i="12"/>
  <c r="U22" i="12"/>
  <c r="V22" i="12"/>
  <c r="U20" i="12"/>
  <c r="V20" i="12"/>
  <c r="V14" i="12"/>
  <c r="U14" i="12"/>
  <c r="C26" i="13"/>
  <c r="C27" i="13" s="1"/>
  <c r="V15" i="12"/>
  <c r="U15" i="12"/>
  <c r="U6" i="12"/>
  <c r="V6" i="12"/>
  <c r="U13" i="12"/>
  <c r="V13" i="12"/>
  <c r="V19" i="12"/>
  <c r="U19" i="12"/>
  <c r="U10" i="12"/>
  <c r="V10" i="12"/>
  <c r="V7" i="12"/>
  <c r="U7" i="12"/>
  <c r="U9" i="12"/>
  <c r="V9" i="12"/>
  <c r="U8" i="12"/>
  <c r="V8" i="12"/>
  <c r="U26" i="12"/>
  <c r="V29" i="12"/>
  <c r="U29" i="12"/>
  <c r="AG29" i="12" l="1"/>
  <c r="AG28" i="12"/>
  <c r="B23" i="17"/>
  <c r="C23" i="17" s="1"/>
  <c r="D23" i="17" s="1"/>
  <c r="I119" i="17" s="1"/>
  <c r="I120" i="17" s="1"/>
  <c r="I121" i="17" s="1"/>
  <c r="I122" i="17" s="1"/>
  <c r="I123" i="17" s="1"/>
  <c r="I124" i="17" s="1"/>
  <c r="I125" i="17" s="1"/>
  <c r="I126" i="17" s="1"/>
  <c r="I127" i="17" s="1"/>
  <c r="I128" i="17" s="1"/>
  <c r="E24" i="17"/>
  <c r="G113" i="17"/>
  <c r="B24" i="17" l="1"/>
  <c r="C24" i="17" s="1"/>
  <c r="D24" i="17" s="1"/>
  <c r="I129" i="17" s="1"/>
  <c r="I130" i="17" s="1"/>
  <c r="I131" i="17" s="1"/>
  <c r="I132" i="17" s="1"/>
  <c r="I133" i="17" s="1"/>
  <c r="I134" i="17" s="1"/>
  <c r="I135" i="17" s="1"/>
  <c r="I136" i="17" s="1"/>
  <c r="I137" i="17" s="1"/>
  <c r="I138" i="17" s="1"/>
  <c r="E25" i="17"/>
  <c r="G123" i="17"/>
  <c r="B25" i="17" l="1"/>
  <c r="C25" i="17" s="1"/>
  <c r="D25" i="17" s="1"/>
  <c r="I139" i="17" s="1"/>
  <c r="I140" i="17" s="1"/>
  <c r="I141" i="17" s="1"/>
  <c r="I142" i="17" s="1"/>
  <c r="I143" i="17" s="1"/>
  <c r="I144" i="17" s="1"/>
  <c r="I145" i="17" s="1"/>
  <c r="I146" i="17" s="1"/>
  <c r="I147" i="17" s="1"/>
  <c r="I148" i="17" s="1"/>
  <c r="E26" i="17"/>
  <c r="G133" i="17"/>
  <c r="B26" i="17" l="1"/>
  <c r="E27" i="17"/>
  <c r="G143" i="17"/>
  <c r="C26" i="17"/>
  <c r="D26" i="17" s="1"/>
  <c r="I149" i="17" s="1"/>
  <c r="I150" i="17" s="1"/>
  <c r="I151" i="17" s="1"/>
  <c r="I152" i="17" s="1"/>
  <c r="I153" i="17" s="1"/>
  <c r="I154" i="17" s="1"/>
  <c r="I155" i="17" s="1"/>
  <c r="I156" i="17" s="1"/>
  <c r="I157" i="17" s="1"/>
  <c r="I158" i="17" s="1"/>
  <c r="B27" i="17" l="1"/>
  <c r="E28" i="17"/>
  <c r="G153" i="17"/>
  <c r="C27" i="17"/>
  <c r="D27" i="17" s="1"/>
  <c r="I159" i="17" s="1"/>
  <c r="I160" i="17" s="1"/>
  <c r="I161" i="17" s="1"/>
  <c r="I162" i="17" s="1"/>
  <c r="I163" i="17" s="1"/>
  <c r="I164" i="17" s="1"/>
  <c r="I165" i="17" s="1"/>
  <c r="I166" i="17" s="1"/>
  <c r="I167" i="17" s="1"/>
  <c r="I168" i="17" s="1"/>
  <c r="B28" i="17" l="1"/>
  <c r="C28" i="17" s="1"/>
  <c r="D28" i="17" s="1"/>
  <c r="I169" i="17" s="1"/>
  <c r="I170" i="17" s="1"/>
  <c r="I171" i="17" s="1"/>
  <c r="I172" i="17" s="1"/>
  <c r="I173" i="17" s="1"/>
  <c r="I174" i="17" s="1"/>
  <c r="I175" i="17" s="1"/>
  <c r="I176" i="17" s="1"/>
  <c r="I177" i="17" s="1"/>
  <c r="I178" i="17" s="1"/>
  <c r="E29" i="17"/>
  <c r="G163" i="17"/>
  <c r="B29" i="17" l="1"/>
  <c r="C29" i="17" s="1"/>
  <c r="D29" i="17" s="1"/>
  <c r="I179" i="17" s="1"/>
  <c r="I180" i="17" s="1"/>
  <c r="I181" i="17" s="1"/>
  <c r="I182" i="17" s="1"/>
  <c r="I183" i="17" s="1"/>
  <c r="I184" i="17" s="1"/>
  <c r="I185" i="17" s="1"/>
  <c r="I186" i="17" s="1"/>
  <c r="I187" i="17" s="1"/>
  <c r="I188" i="17" s="1"/>
  <c r="E30" i="17"/>
  <c r="G173" i="17"/>
  <c r="B30" i="17" l="1"/>
  <c r="C30" i="17" s="1"/>
  <c r="D30" i="17" s="1"/>
  <c r="I189" i="17" s="1"/>
  <c r="I190" i="17" s="1"/>
  <c r="I191" i="17" s="1"/>
  <c r="I192" i="17" s="1"/>
  <c r="I193" i="17" s="1"/>
  <c r="I194" i="17" s="1"/>
  <c r="I195" i="17" s="1"/>
  <c r="I196" i="17" s="1"/>
  <c r="I197" i="17" s="1"/>
  <c r="I198" i="17" s="1"/>
  <c r="E31" i="17"/>
  <c r="G183" i="17"/>
  <c r="B31" i="17" l="1"/>
  <c r="E32" i="17"/>
  <c r="G193" i="17"/>
  <c r="C31" i="17"/>
  <c r="D31" i="17" s="1"/>
  <c r="I199" i="17" s="1"/>
  <c r="I200" i="17" s="1"/>
  <c r="I201" i="17" s="1"/>
  <c r="I202" i="17" s="1"/>
  <c r="I203" i="17" s="1"/>
  <c r="I204" i="17" s="1"/>
  <c r="I205" i="17" s="1"/>
  <c r="I206" i="17" s="1"/>
  <c r="I207" i="17" s="1"/>
  <c r="I208" i="17" s="1"/>
  <c r="B32" i="17" l="1"/>
  <c r="E33" i="17"/>
  <c r="G203" i="17"/>
  <c r="C32" i="17"/>
  <c r="D32" i="17" s="1"/>
  <c r="I209" i="17" s="1"/>
  <c r="I210" i="17" s="1"/>
  <c r="I211" i="17" s="1"/>
  <c r="I212" i="17" s="1"/>
  <c r="I213" i="17" s="1"/>
  <c r="I214" i="17" s="1"/>
  <c r="I215" i="17" s="1"/>
  <c r="I216" i="17" s="1"/>
  <c r="I217" i="17" s="1"/>
  <c r="I218" i="17" s="1"/>
  <c r="B33" i="17" l="1"/>
  <c r="E34" i="17"/>
  <c r="G213" i="17"/>
  <c r="C33" i="17"/>
  <c r="D33" i="17" s="1"/>
  <c r="I219" i="17" s="1"/>
  <c r="I220" i="17" s="1"/>
  <c r="I221" i="17" s="1"/>
  <c r="I222" i="17" s="1"/>
  <c r="I223" i="17" s="1"/>
  <c r="I224" i="17" s="1"/>
  <c r="I225" i="17" s="1"/>
  <c r="I226" i="17" s="1"/>
  <c r="I227" i="17" s="1"/>
  <c r="I228" i="17" s="1"/>
  <c r="B34" i="17" l="1"/>
  <c r="C34" i="17" s="1"/>
  <c r="D34" i="17" s="1"/>
  <c r="I229" i="17" s="1"/>
  <c r="I230" i="17" s="1"/>
  <c r="I231" i="17" s="1"/>
  <c r="I232" i="17" s="1"/>
  <c r="I233" i="17" s="1"/>
  <c r="I234" i="17" s="1"/>
  <c r="I235" i="17" s="1"/>
  <c r="I236" i="17" s="1"/>
  <c r="I237" i="17" s="1"/>
  <c r="I238" i="17" s="1"/>
  <c r="E35" i="17"/>
  <c r="G223" i="17"/>
  <c r="B35" i="17" l="1"/>
  <c r="C35" i="17" s="1"/>
  <c r="D35" i="17" s="1"/>
  <c r="I239" i="17" s="1"/>
  <c r="I240" i="17" s="1"/>
  <c r="I241" i="17" s="1"/>
  <c r="I242" i="17" s="1"/>
  <c r="I243" i="17" s="1"/>
  <c r="I244" i="17" s="1"/>
  <c r="I245" i="17" s="1"/>
  <c r="I246" i="17" s="1"/>
  <c r="I247" i="17" s="1"/>
  <c r="I248" i="17" s="1"/>
  <c r="E36" i="17"/>
  <c r="G233" i="17"/>
  <c r="B36" i="17" l="1"/>
  <c r="C36" i="17" s="1"/>
  <c r="D36" i="17" s="1"/>
  <c r="I249" i="17" s="1"/>
  <c r="I250" i="17" s="1"/>
  <c r="I251" i="17" s="1"/>
  <c r="I252" i="17" s="1"/>
  <c r="I253" i="17" s="1"/>
  <c r="I254" i="17" s="1"/>
  <c r="I255" i="17" s="1"/>
  <c r="I256" i="17" s="1"/>
  <c r="I257" i="17" s="1"/>
  <c r="I258" i="17" s="1"/>
  <c r="E37" i="17"/>
  <c r="G243" i="17"/>
  <c r="B37" i="17" l="1"/>
  <c r="C37" i="17" s="1"/>
  <c r="D37" i="17" s="1"/>
  <c r="I259" i="17" s="1"/>
  <c r="I260" i="17" s="1"/>
  <c r="I261" i="17" s="1"/>
  <c r="I262" i="17" s="1"/>
  <c r="I263" i="17" s="1"/>
  <c r="I264" i="17" s="1"/>
  <c r="I265" i="17" s="1"/>
  <c r="I266" i="17" s="1"/>
  <c r="I267" i="17" s="1"/>
  <c r="I268" i="17" s="1"/>
  <c r="E38" i="17"/>
  <c r="G253" i="17"/>
  <c r="B38" i="17" l="1"/>
  <c r="C38" i="17" s="1"/>
  <c r="D38" i="17" s="1"/>
  <c r="I269" i="17" s="1"/>
  <c r="I270" i="17" s="1"/>
  <c r="I271" i="17" s="1"/>
  <c r="I272" i="17" s="1"/>
  <c r="I273" i="17" s="1"/>
  <c r="I274" i="17" s="1"/>
  <c r="I275" i="17" s="1"/>
  <c r="I276" i="17" s="1"/>
  <c r="I277" i="17" s="1"/>
  <c r="I278" i="17" s="1"/>
  <c r="E39" i="17"/>
  <c r="G263" i="17"/>
  <c r="B39" i="17" l="1"/>
  <c r="C39" i="17" s="1"/>
  <c r="D39" i="17" s="1"/>
  <c r="I279" i="17" s="1"/>
  <c r="I280" i="17" s="1"/>
  <c r="I281" i="17" s="1"/>
  <c r="I282" i="17" s="1"/>
  <c r="I283" i="17" s="1"/>
  <c r="I284" i="17" s="1"/>
  <c r="I285" i="17" s="1"/>
  <c r="I286" i="17" s="1"/>
  <c r="I287" i="17" s="1"/>
  <c r="I288" i="17" s="1"/>
  <c r="E40" i="17"/>
  <c r="G273" i="17"/>
  <c r="B40" i="17" l="1"/>
  <c r="G293" i="17" s="1"/>
  <c r="G283" i="17"/>
  <c r="C40" i="17"/>
  <c r="D40" i="17" s="1"/>
  <c r="I289" i="17" s="1"/>
  <c r="I290" i="17" s="1"/>
  <c r="I291" i="17" s="1"/>
  <c r="I292" i="17" s="1"/>
  <c r="I293" i="17" s="1"/>
  <c r="I294" i="17" s="1"/>
  <c r="I295" i="17" s="1"/>
  <c r="I296" i="17" s="1"/>
  <c r="I297" i="17" s="1"/>
  <c r="I298" i="17" s="1"/>
  <c r="I299" i="17" s="1"/>
  <c r="I300" i="17" s="1"/>
  <c r="I301" i="17" s="1"/>
  <c r="I302" i="17" s="1"/>
  <c r="C6" i="17" l="1"/>
  <c r="H4" i="17" s="1"/>
  <c r="H5" i="17" s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4" i="17" s="1"/>
  <c r="H95" i="17" s="1"/>
  <c r="H96" i="17" s="1"/>
  <c r="H97" i="17" s="1"/>
  <c r="H98" i="17" s="1"/>
  <c r="H99" i="17" s="1"/>
  <c r="H100" i="17" s="1"/>
  <c r="H101" i="17" s="1"/>
  <c r="H102" i="17" s="1"/>
  <c r="H103" i="17" s="1"/>
  <c r="H104" i="17" s="1"/>
  <c r="H105" i="17" s="1"/>
  <c r="H106" i="17" s="1"/>
  <c r="H107" i="17" s="1"/>
  <c r="H108" i="17" s="1"/>
  <c r="H109" i="17" s="1"/>
  <c r="H110" i="17" s="1"/>
  <c r="H111" i="17" s="1"/>
  <c r="H112" i="17" s="1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37" i="17" s="1"/>
  <c r="H138" i="17" s="1"/>
  <c r="H139" i="17" s="1"/>
  <c r="H140" i="17" s="1"/>
  <c r="H141" i="17" s="1"/>
  <c r="H142" i="17" s="1"/>
  <c r="H143" i="17" s="1"/>
  <c r="H144" i="17" s="1"/>
  <c r="H145" i="17" s="1"/>
  <c r="H146" i="17" s="1"/>
  <c r="H147" i="17" s="1"/>
  <c r="H148" i="17" s="1"/>
  <c r="H149" i="17" s="1"/>
  <c r="H150" i="17" s="1"/>
  <c r="H151" i="17" s="1"/>
  <c r="H152" i="17" s="1"/>
  <c r="H153" i="17" s="1"/>
  <c r="H154" i="17" s="1"/>
  <c r="H155" i="17" s="1"/>
  <c r="H156" i="17" s="1"/>
  <c r="H157" i="17" s="1"/>
  <c r="H158" i="17" s="1"/>
  <c r="H159" i="17" s="1"/>
  <c r="H160" i="17" s="1"/>
  <c r="H161" i="17" s="1"/>
  <c r="H162" i="17" s="1"/>
  <c r="H163" i="17" s="1"/>
  <c r="H164" i="17" s="1"/>
  <c r="H165" i="17" s="1"/>
  <c r="H166" i="17" s="1"/>
  <c r="H167" i="17" s="1"/>
  <c r="H168" i="17" s="1"/>
  <c r="H169" i="17" s="1"/>
  <c r="H170" i="17" s="1"/>
  <c r="H171" i="17" s="1"/>
  <c r="H172" i="17" s="1"/>
  <c r="H173" i="17" s="1"/>
  <c r="H174" i="17" s="1"/>
  <c r="H175" i="17" s="1"/>
  <c r="H176" i="17" s="1"/>
  <c r="H177" i="17" s="1"/>
  <c r="H178" i="17" s="1"/>
  <c r="H179" i="17" s="1"/>
  <c r="H180" i="17" s="1"/>
  <c r="H181" i="17" s="1"/>
  <c r="H182" i="17" s="1"/>
  <c r="H183" i="17" s="1"/>
  <c r="H184" i="17" s="1"/>
  <c r="H185" i="17" s="1"/>
  <c r="H186" i="17" s="1"/>
  <c r="H187" i="17" s="1"/>
  <c r="H188" i="17" s="1"/>
  <c r="H189" i="17" s="1"/>
  <c r="H190" i="17" s="1"/>
  <c r="H191" i="17" s="1"/>
  <c r="H192" i="17" s="1"/>
  <c r="H193" i="17" s="1"/>
  <c r="H194" i="17" s="1"/>
  <c r="H195" i="17" s="1"/>
  <c r="H196" i="17" s="1"/>
  <c r="H197" i="17" s="1"/>
  <c r="H198" i="17" s="1"/>
  <c r="H199" i="17" s="1"/>
  <c r="H200" i="17" s="1"/>
  <c r="H201" i="17" s="1"/>
  <c r="H202" i="17" s="1"/>
  <c r="H203" i="17" s="1"/>
  <c r="H204" i="17" s="1"/>
  <c r="H205" i="17" s="1"/>
  <c r="H206" i="17" s="1"/>
  <c r="H207" i="17" s="1"/>
  <c r="H208" i="17" s="1"/>
  <c r="H209" i="17" s="1"/>
  <c r="H210" i="17" s="1"/>
  <c r="H211" i="17" s="1"/>
  <c r="H212" i="17" s="1"/>
  <c r="H213" i="17" s="1"/>
  <c r="H214" i="17" s="1"/>
  <c r="H215" i="17" s="1"/>
  <c r="H216" i="17" s="1"/>
  <c r="H217" i="17" s="1"/>
  <c r="H218" i="17" s="1"/>
  <c r="H219" i="17" s="1"/>
  <c r="H220" i="17" s="1"/>
  <c r="H221" i="17" s="1"/>
  <c r="H222" i="17" s="1"/>
  <c r="H223" i="17" s="1"/>
  <c r="H224" i="17" s="1"/>
  <c r="H225" i="17" s="1"/>
  <c r="H226" i="17" s="1"/>
  <c r="H227" i="17" s="1"/>
  <c r="H228" i="17" s="1"/>
  <c r="H229" i="17" s="1"/>
  <c r="H230" i="17" s="1"/>
  <c r="H231" i="17" s="1"/>
  <c r="H232" i="17" s="1"/>
  <c r="H233" i="17" s="1"/>
  <c r="H234" i="17" s="1"/>
  <c r="H235" i="17" s="1"/>
  <c r="H236" i="17" s="1"/>
  <c r="H237" i="17" s="1"/>
  <c r="H238" i="17" s="1"/>
  <c r="H239" i="17" s="1"/>
  <c r="H240" i="17" s="1"/>
  <c r="H241" i="17" s="1"/>
  <c r="H242" i="17" s="1"/>
  <c r="H243" i="17" s="1"/>
  <c r="H244" i="17" s="1"/>
  <c r="H245" i="17" s="1"/>
  <c r="H246" i="17" s="1"/>
  <c r="H247" i="17" s="1"/>
  <c r="H248" i="17" s="1"/>
  <c r="H249" i="17" s="1"/>
  <c r="H250" i="17" s="1"/>
  <c r="H251" i="17" s="1"/>
  <c r="H252" i="17" s="1"/>
  <c r="H253" i="17" s="1"/>
  <c r="H254" i="17" s="1"/>
  <c r="H255" i="17" s="1"/>
  <c r="H256" i="17" s="1"/>
  <c r="H257" i="17" s="1"/>
  <c r="H258" i="17" s="1"/>
  <c r="H259" i="17" s="1"/>
  <c r="H260" i="17" s="1"/>
  <c r="H261" i="17" s="1"/>
  <c r="H262" i="17" s="1"/>
  <c r="H263" i="17" s="1"/>
  <c r="H264" i="17" s="1"/>
  <c r="H265" i="17" s="1"/>
  <c r="H266" i="17" s="1"/>
  <c r="H267" i="17" s="1"/>
  <c r="H268" i="17" s="1"/>
  <c r="H269" i="17" s="1"/>
  <c r="H270" i="17" s="1"/>
  <c r="H271" i="17" s="1"/>
  <c r="H272" i="17" s="1"/>
  <c r="H273" i="17" s="1"/>
  <c r="H274" i="17" s="1"/>
  <c r="H275" i="17" s="1"/>
  <c r="H276" i="17" s="1"/>
  <c r="H277" i="17" s="1"/>
  <c r="H278" i="17" s="1"/>
  <c r="H279" i="17" s="1"/>
  <c r="H280" i="17" s="1"/>
  <c r="H281" i="17" s="1"/>
  <c r="H282" i="17" s="1"/>
  <c r="H283" i="17" s="1"/>
  <c r="H284" i="17" s="1"/>
  <c r="H285" i="17" s="1"/>
  <c r="H286" i="17" s="1"/>
  <c r="H287" i="17" s="1"/>
  <c r="H288" i="17" s="1"/>
  <c r="H289" i="17" s="1"/>
  <c r="H290" i="17" s="1"/>
  <c r="H291" i="17" s="1"/>
  <c r="H292" i="17" s="1"/>
  <c r="H293" i="17" s="1"/>
  <c r="H294" i="17" s="1"/>
  <c r="H295" i="17" s="1"/>
  <c r="H296" i="17" s="1"/>
  <c r="H297" i="17" s="1"/>
  <c r="H298" i="17" s="1"/>
  <c r="H299" i="17" s="1"/>
  <c r="H300" i="17" s="1"/>
  <c r="H301" i="17" s="1"/>
  <c r="H302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Dunn</author>
  </authors>
  <commentList>
    <comment ref="B1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INSTRUCTIONS</t>
        </r>
        <r>
          <rPr>
            <sz val="12"/>
            <color indexed="81"/>
            <rFont val="Tahoma"/>
            <family val="2"/>
          </rPr>
          <t xml:space="preserve">
To get started, provide the high level project information in the fields with a YELLOW background.
When finished go to the next Worksheet.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Dunn</author>
  </authors>
  <commentList>
    <comment ref="AG2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INSTRUCTIONS</t>
        </r>
        <r>
          <rPr>
            <sz val="12"/>
            <color indexed="81"/>
            <rFont val="Tahoma"/>
            <family val="2"/>
          </rPr>
          <t xml:space="preserve">
Add your data and the data IDs
If the data is not normal go to the Normality Test worksheet.
When finished go to the next Worksheet.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Dunn</author>
  </authors>
  <commentList>
    <comment ref="C1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>INSTRUCTIONS</t>
        </r>
        <r>
          <rPr>
            <sz val="12"/>
            <color indexed="81"/>
            <rFont val="Tahoma"/>
            <family val="2"/>
          </rPr>
          <t xml:space="preserve">
  1.) First you may want to edit the Output 
       column title 
            examples: Cycle Time, Flow, or Inches
  2.) Then enter your Sample Data beneath the 
       column title
  3.) When finished go to the Histogram 
       worksheet.</t>
        </r>
      </text>
    </comment>
  </commentList>
</comments>
</file>

<file path=xl/sharedStrings.xml><?xml version="1.0" encoding="utf-8"?>
<sst xmlns="http://schemas.openxmlformats.org/spreadsheetml/2006/main" count="164" uniqueCount="123">
  <si>
    <t>Empl ID</t>
  </si>
  <si>
    <t>Date</t>
  </si>
  <si>
    <t>Time</t>
  </si>
  <si>
    <t>Data</t>
  </si>
  <si>
    <t>MR</t>
  </si>
  <si>
    <t>Mr UCL</t>
  </si>
  <si>
    <t>Mr LCL</t>
  </si>
  <si>
    <t>I LCL</t>
  </si>
  <si>
    <t>I UCL</t>
  </si>
  <si>
    <t>Mr Constant</t>
  </si>
  <si>
    <t>Variables</t>
  </si>
  <si>
    <t>Value</t>
  </si>
  <si>
    <t>Mr Average</t>
  </si>
  <si>
    <t>I Constant</t>
  </si>
  <si>
    <t>I Average</t>
  </si>
  <si>
    <t>mr ucl</t>
  </si>
  <si>
    <t>mr lcl</t>
  </si>
  <si>
    <t>I ucl</t>
  </si>
  <si>
    <t>I lcl</t>
  </si>
  <si>
    <t>Engineering</t>
  </si>
  <si>
    <t>Trend</t>
  </si>
  <si>
    <t>Shift</t>
  </si>
  <si>
    <t>Osc</t>
  </si>
  <si>
    <t>Var Red</t>
  </si>
  <si>
    <t>Outlier</t>
  </si>
  <si>
    <t>I std</t>
  </si>
  <si>
    <t>Boxcox</t>
  </si>
  <si>
    <t>Lambda</t>
  </si>
  <si>
    <t>Sorted data</t>
  </si>
  <si>
    <t>Z</t>
  </si>
  <si>
    <t>Zi</t>
  </si>
  <si>
    <t>ln[Zi]</t>
  </si>
  <si>
    <t>Zn-i+1</t>
  </si>
  <si>
    <t>1-Zn-i+1</t>
  </si>
  <si>
    <t>ln[1-Zn-i+1]</t>
  </si>
  <si>
    <t>lnZ +ln(1-Z)</t>
  </si>
  <si>
    <t>(1-2i)/n</t>
  </si>
  <si>
    <t>Result of Anderson-Darling test for normality</t>
  </si>
  <si>
    <t>Average:</t>
  </si>
  <si>
    <t>StDev:</t>
  </si>
  <si>
    <t>N:</t>
  </si>
  <si>
    <t>A-Squared:</t>
  </si>
  <si>
    <t>P-value:</t>
  </si>
  <si>
    <t>1/(Penti)</t>
  </si>
  <si>
    <t>LOCK</t>
  </si>
  <si>
    <t>Root Cause / Comments</t>
  </si>
  <si>
    <t>Stability Result</t>
  </si>
  <si>
    <t>Characteristic</t>
  </si>
  <si>
    <t>USL</t>
  </si>
  <si>
    <t>LSL</t>
  </si>
  <si>
    <t>Contact ??? to lock in control limits!</t>
  </si>
  <si>
    <t>Output</t>
  </si>
  <si>
    <t>UCL =</t>
  </si>
  <si>
    <t>LCL =</t>
  </si>
  <si>
    <t>I AVG</t>
  </si>
  <si>
    <t>I Avg. =</t>
  </si>
  <si>
    <t>MR Avg. =</t>
  </si>
  <si>
    <t>MR Avg</t>
  </si>
  <si>
    <t>Contact your supervisor immediately!</t>
  </si>
  <si>
    <t>Type of Variation</t>
  </si>
  <si>
    <t>Other</t>
  </si>
  <si>
    <t>Traceability Type</t>
  </si>
  <si>
    <t>Random Data</t>
  </si>
  <si>
    <t>ID</t>
  </si>
  <si>
    <t>No Transformation</t>
  </si>
  <si>
    <t>Skewed Right (S)</t>
  </si>
  <si>
    <t>Skewed Right (M)</t>
  </si>
  <si>
    <t>Skewed Right (L)</t>
  </si>
  <si>
    <t>Skewed Right (XL)</t>
  </si>
  <si>
    <t>Skewed Right (2XL)</t>
  </si>
  <si>
    <t>Skewed Right (3XL)</t>
  </si>
  <si>
    <t>Skewed Left (S)</t>
  </si>
  <si>
    <t>Skewed Left (M)</t>
  </si>
  <si>
    <t>Skewed Left (L)</t>
  </si>
  <si>
    <t>Skewed Left (XL)</t>
  </si>
  <si>
    <t>Skewed Left (2XL)</t>
  </si>
  <si>
    <t>Skewed Left (3XL)</t>
  </si>
  <si>
    <t>Lambda Xform</t>
  </si>
  <si>
    <t>Actual Values</t>
  </si>
  <si>
    <t>Mean</t>
  </si>
  <si>
    <t>Std Dev</t>
  </si>
  <si>
    <t>D4</t>
  </si>
  <si>
    <t>E2</t>
  </si>
  <si>
    <t>Expectation</t>
  </si>
  <si>
    <t>Sample</t>
  </si>
  <si>
    <t>Analysis Parameters</t>
  </si>
  <si>
    <t>Date of Analysis</t>
  </si>
  <si>
    <t>Analysis Owner</t>
  </si>
  <si>
    <t>Output "Y"</t>
  </si>
  <si>
    <t>Descriptive Statistics</t>
  </si>
  <si>
    <t>Variance</t>
  </si>
  <si>
    <t>Standard Dev</t>
  </si>
  <si>
    <t>Skewness</t>
  </si>
  <si>
    <t>Kurtosis</t>
  </si>
  <si>
    <t>Max</t>
  </si>
  <si>
    <t>3rd Quartile</t>
  </si>
  <si>
    <t>Median</t>
  </si>
  <si>
    <t>1st Quartile</t>
  </si>
  <si>
    <t>Min</t>
  </si>
  <si>
    <t>Samples</t>
  </si>
  <si>
    <t>Analysis Results:</t>
  </si>
  <si>
    <t>INSTRUCTIONS</t>
  </si>
  <si>
    <t>Plot Parameters</t>
  </si>
  <si>
    <t>Plotted Spec Limit Data</t>
  </si>
  <si>
    <t>Bars usually</t>
  </si>
  <si>
    <t>Sample Number</t>
  </si>
  <si>
    <t>Histo Results</t>
  </si>
  <si>
    <t>X Axis</t>
  </si>
  <si>
    <t>Bars Actually</t>
  </si>
  <si>
    <t>Distrbution Width</t>
  </si>
  <si>
    <t>Bar Spread</t>
  </si>
  <si>
    <t>Data Spread</t>
  </si>
  <si>
    <t>Index1</t>
  </si>
  <si>
    <t>Index2</t>
  </si>
  <si>
    <t>Plotted Histogram Data</t>
  </si>
  <si>
    <t>PROJECT INFORMATION</t>
  </si>
  <si>
    <t>Date Started</t>
  </si>
  <si>
    <t>Process Area</t>
  </si>
  <si>
    <t>XYZ Area</t>
  </si>
  <si>
    <t>John Doe</t>
  </si>
  <si>
    <t>My Output</t>
  </si>
  <si>
    <t>Expected Mean</t>
  </si>
  <si>
    <t>Expected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</si>
</sst>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[$-409]h:mm:ss\ AM/PM;@"/>
    <numFmt numFmtId="166" formatCode="0.0000"/>
    <numFmt numFmtId="167" formatCode="0.000000"/>
    <numFmt numFmtId="168" formatCode="0.000000000000000"/>
    <numFmt numFmtId="169" formatCode="0.0000000"/>
    <numFmt numFmtId="170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47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8"/>
      <color theme="6" tint="-0.499984740745262"/>
      <name val="Arial"/>
      <family val="2"/>
    </font>
    <font>
      <sz val="1"/>
      <color theme="0"/>
      <name val="Arial"/>
      <family val="2"/>
    </font>
    <font>
      <sz val="8"/>
      <color theme="1"/>
      <name val="Arial"/>
      <family val="2"/>
    </font>
    <font>
      <b/>
      <sz val="10"/>
      <color theme="6" tint="-0.499984740745262"/>
      <name val="Arial"/>
      <family val="2"/>
    </font>
    <font>
      <sz val="14"/>
      <color rgb="FF002060"/>
      <name val="Arial"/>
      <family val="2"/>
    </font>
    <font>
      <b/>
      <sz val="20"/>
      <color rgb="FF002060"/>
      <name val="Arial"/>
      <family val="2"/>
    </font>
    <font>
      <b/>
      <sz val="9"/>
      <color theme="1"/>
      <name val="Arial"/>
      <family val="2"/>
    </font>
    <font>
      <sz val="8"/>
      <color theme="0" tint="-0.249977111117893"/>
      <name val="Arial"/>
      <family val="2"/>
    </font>
    <font>
      <sz val="9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2"/>
      <color rgb="FF00206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13"/>
      <name val="Arial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7" fillId="0" borderId="0" applyFont="0" applyFill="0" applyBorder="0" applyAlignment="0" applyProtection="0"/>
    <xf numFmtId="0" fontId="27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10" fillId="4" borderId="4" xfId="0" applyFont="1" applyFill="1" applyBorder="1" applyAlignment="1" applyProtection="1">
      <alignment horizontal="right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49" fontId="8" fillId="5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49" fontId="8" fillId="6" borderId="0" xfId="0" applyNumberFormat="1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7" fillId="6" borderId="0" xfId="1" applyFont="1" applyFill="1" applyBorder="1" applyAlignment="1" applyProtection="1">
      <alignment horizontal="center" vertical="center" wrapText="1" shrinkToFit="1"/>
      <protection locked="0"/>
    </xf>
    <xf numFmtId="0" fontId="18" fillId="4" borderId="18" xfId="0" applyFont="1" applyFill="1" applyBorder="1" applyAlignment="1" applyProtection="1">
      <alignment horizontal="center" vertical="center" shrinkToFit="1"/>
    </xf>
    <xf numFmtId="0" fontId="18" fillId="4" borderId="18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7" fillId="6" borderId="0" xfId="1" applyFont="1" applyFill="1" applyBorder="1" applyAlignment="1" applyProtection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166" fontId="5" fillId="4" borderId="5" xfId="0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166" fontId="13" fillId="4" borderId="5" xfId="0" applyNumberFormat="1" applyFont="1" applyFill="1" applyBorder="1" applyAlignment="1">
      <alignment vertical="center"/>
    </xf>
    <xf numFmtId="0" fontId="4" fillId="10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1" fillId="5" borderId="18" xfId="0" applyFont="1" applyFill="1" applyBorder="1" applyAlignment="1">
      <alignment horizontal="left" vertical="center" wrapText="1"/>
    </xf>
    <xf numFmtId="0" fontId="9" fillId="6" borderId="0" xfId="1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14" fillId="9" borderId="0" xfId="0" applyFont="1" applyFill="1" applyAlignment="1" applyProtection="1">
      <alignment vertical="center"/>
      <protection locked="0"/>
    </xf>
    <xf numFmtId="0" fontId="22" fillId="9" borderId="0" xfId="0" applyFont="1" applyFill="1" applyBorder="1" applyAlignment="1" applyProtection="1">
      <alignment vertical="center"/>
    </xf>
    <xf numFmtId="0" fontId="14" fillId="9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9" borderId="0" xfId="0" applyFont="1" applyFill="1" applyAlignment="1" applyProtection="1">
      <alignment vertical="center"/>
    </xf>
    <xf numFmtId="0" fontId="4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NumberFormat="1" applyFill="1" applyBorder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8" fillId="4" borderId="18" xfId="3" applyFont="1" applyFill="1" applyBorder="1" applyAlignment="1" applyProtection="1">
      <alignment horizontal="center" vertical="center" wrapText="1" shrinkToFit="1"/>
      <protection locked="0"/>
    </xf>
    <xf numFmtId="0" fontId="28" fillId="7" borderId="18" xfId="3" applyNumberFormat="1" applyFont="1" applyFill="1" applyBorder="1" applyAlignment="1" applyProtection="1">
      <alignment horizontal="center" vertical="center" wrapText="1" shrinkToFit="1"/>
      <protection locked="0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 applyProtection="1">
      <alignment vertical="center"/>
      <protection hidden="1"/>
    </xf>
    <xf numFmtId="0" fontId="28" fillId="3" borderId="18" xfId="3" applyNumberFormat="1" applyFont="1" applyFill="1" applyBorder="1" applyAlignment="1" applyProtection="1">
      <alignment horizontal="center" vertical="center" wrapText="1" shrinkToFit="1"/>
      <protection locked="0"/>
    </xf>
    <xf numFmtId="167" fontId="31" fillId="2" borderId="0" xfId="0" applyNumberFormat="1" applyFont="1" applyFill="1" applyBorder="1" applyAlignment="1" applyProtection="1">
      <alignment vertical="center"/>
      <protection hidden="1"/>
    </xf>
    <xf numFmtId="0" fontId="5" fillId="5" borderId="4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3" fillId="4" borderId="18" xfId="0" applyFont="1" applyFill="1" applyBorder="1" applyAlignment="1" applyProtection="1">
      <alignment horizontal="right" vertical="center" shrinkToFit="1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8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vertical="center"/>
      <protection locked="0" hidden="1"/>
    </xf>
    <xf numFmtId="0" fontId="34" fillId="4" borderId="18" xfId="0" applyFont="1" applyFill="1" applyBorder="1" applyAlignment="1" applyProtection="1">
      <alignment horizontal="center" vertical="center" shrinkToFit="1"/>
      <protection hidden="1"/>
    </xf>
    <xf numFmtId="9" fontId="31" fillId="2" borderId="0" xfId="2" applyFont="1" applyFill="1" applyBorder="1" applyAlignment="1" applyProtection="1">
      <alignment horizontal="center" vertical="center"/>
      <protection hidden="1"/>
    </xf>
    <xf numFmtId="169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167" fontId="14" fillId="2" borderId="0" xfId="0" applyNumberFormat="1" applyFont="1" applyFill="1" applyBorder="1" applyAlignment="1" applyProtection="1">
      <alignment vertical="center"/>
      <protection hidden="1"/>
    </xf>
    <xf numFmtId="2" fontId="14" fillId="2" borderId="0" xfId="0" applyNumberFormat="1" applyFont="1" applyFill="1" applyAlignment="1" applyProtection="1">
      <alignment vertical="center"/>
      <protection hidden="1"/>
    </xf>
    <xf numFmtId="0" fontId="31" fillId="2" borderId="0" xfId="0" applyNumberFormat="1" applyFont="1" applyFill="1" applyAlignment="1" applyProtection="1">
      <alignment vertical="center"/>
      <protection hidden="1"/>
    </xf>
    <xf numFmtId="164" fontId="14" fillId="2" borderId="0" xfId="0" applyNumberFormat="1" applyFont="1" applyFill="1" applyAlignment="1" applyProtection="1">
      <alignment vertical="center"/>
      <protection hidden="1"/>
    </xf>
    <xf numFmtId="0" fontId="5" fillId="5" borderId="6" xfId="0" applyFont="1" applyFill="1" applyBorder="1" applyAlignment="1" applyProtection="1">
      <alignment vertical="center"/>
      <protection hidden="1"/>
    </xf>
    <xf numFmtId="0" fontId="5" fillId="5" borderId="7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7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70" fontId="4" fillId="2" borderId="0" xfId="0" applyNumberFormat="1" applyFont="1" applyFill="1" applyBorder="1" applyAlignment="1" applyProtection="1">
      <alignment vertical="center"/>
      <protection hidden="1"/>
    </xf>
    <xf numFmtId="0" fontId="37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2" fontId="5" fillId="2" borderId="0" xfId="0" applyNumberFormat="1" applyFont="1" applyFill="1" applyAlignment="1" applyProtection="1">
      <alignment vertical="center"/>
      <protection hidden="1"/>
    </xf>
    <xf numFmtId="0" fontId="38" fillId="2" borderId="0" xfId="0" applyFont="1" applyFill="1" applyAlignment="1" applyProtection="1">
      <alignment vertical="center"/>
      <protection hidden="1"/>
    </xf>
    <xf numFmtId="0" fontId="2" fillId="8" borderId="18" xfId="4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11" fillId="5" borderId="0" xfId="0" applyFont="1" applyFill="1" applyBorder="1"/>
    <xf numFmtId="2" fontId="11" fillId="5" borderId="0" xfId="0" applyNumberFormat="1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14" fontId="3" fillId="5" borderId="0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>
      <alignment horizontal="left"/>
    </xf>
    <xf numFmtId="0" fontId="3" fillId="11" borderId="18" xfId="0" applyFont="1" applyFill="1" applyBorder="1" applyAlignment="1" applyProtection="1">
      <alignment horizontal="center" vertical="center" wrapText="1"/>
    </xf>
    <xf numFmtId="0" fontId="3" fillId="11" borderId="24" xfId="0" applyFont="1" applyFill="1" applyBorder="1" applyAlignment="1" applyProtection="1">
      <alignment horizontal="center" vertical="center" wrapText="1"/>
    </xf>
    <xf numFmtId="0" fontId="1" fillId="0" borderId="0" xfId="5" applyAlignment="1">
      <alignment horizontal="center" vertical="center"/>
    </xf>
    <xf numFmtId="0" fontId="1" fillId="0" borderId="0" xfId="5" applyAlignment="1">
      <alignment vertical="center"/>
    </xf>
    <xf numFmtId="14" fontId="44" fillId="12" borderId="18" xfId="5" applyNumberFormat="1" applyFont="1" applyFill="1" applyBorder="1" applyAlignment="1" applyProtection="1">
      <alignment horizontal="center" vertical="center"/>
      <protection locked="0"/>
    </xf>
    <xf numFmtId="0" fontId="44" fillId="12" borderId="18" xfId="5" applyFont="1" applyFill="1" applyBorder="1" applyAlignment="1" applyProtection="1">
      <alignment horizontal="center" vertical="center"/>
      <protection locked="0"/>
    </xf>
    <xf numFmtId="14" fontId="34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21" fillId="4" borderId="19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4" borderId="18" xfId="1" applyNumberFormat="1" applyFont="1" applyFill="1" applyBorder="1" applyAlignment="1" applyProtection="1">
      <alignment horizontal="center" vertical="center" wrapText="1" shrinkToFit="1"/>
      <protection locked="0"/>
    </xf>
    <xf numFmtId="0" fontId="21" fillId="4" borderId="19" xfId="1" applyFont="1" applyFill="1" applyBorder="1" applyAlignment="1" applyProtection="1">
      <alignment horizontal="center" vertical="center" wrapText="1" shrinkToFit="1"/>
    </xf>
    <xf numFmtId="0" fontId="17" fillId="12" borderId="19" xfId="1" applyFont="1" applyFill="1" applyBorder="1" applyAlignment="1" applyProtection="1">
      <alignment horizontal="center" vertical="center" wrapText="1" shrinkToFit="1"/>
      <protection locked="0"/>
    </xf>
    <xf numFmtId="0" fontId="3" fillId="12" borderId="18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/>
    </xf>
    <xf numFmtId="0" fontId="2" fillId="14" borderId="13" xfId="0" applyFont="1" applyFill="1" applyBorder="1" applyAlignment="1">
      <alignment vertical="center"/>
    </xf>
    <xf numFmtId="0" fontId="2" fillId="14" borderId="15" xfId="0" applyFont="1" applyFill="1" applyBorder="1" applyAlignment="1">
      <alignment vertical="center"/>
    </xf>
    <xf numFmtId="0" fontId="2" fillId="14" borderId="16" xfId="0" applyFont="1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4" borderId="14" xfId="0" applyFill="1" applyBorder="1" applyAlignment="1">
      <alignment vertical="center"/>
    </xf>
    <xf numFmtId="0" fontId="0" fillId="14" borderId="10" xfId="0" applyFill="1" applyBorder="1" applyAlignment="1">
      <alignment vertical="center"/>
    </xf>
    <xf numFmtId="0" fontId="0" fillId="14" borderId="11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6" fillId="14" borderId="0" xfId="0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45" fillId="12" borderId="18" xfId="5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/>
    </xf>
    <xf numFmtId="0" fontId="45" fillId="0" borderId="19" xfId="5" applyFont="1" applyBorder="1" applyAlignment="1">
      <alignment horizontal="center" vertical="center"/>
    </xf>
    <xf numFmtId="0" fontId="45" fillId="0" borderId="20" xfId="5" applyFont="1" applyBorder="1" applyAlignment="1">
      <alignment horizontal="center" vertical="center"/>
    </xf>
    <xf numFmtId="0" fontId="43" fillId="0" borderId="18" xfId="5" applyFont="1" applyBorder="1" applyAlignment="1">
      <alignment horizontal="center" vertical="center"/>
    </xf>
    <xf numFmtId="0" fontId="44" fillId="0" borderId="19" xfId="5" applyFont="1" applyBorder="1" applyAlignment="1">
      <alignment horizontal="center" vertical="center"/>
    </xf>
    <xf numFmtId="0" fontId="44" fillId="0" borderId="20" xfId="5" applyFont="1" applyBorder="1" applyAlignment="1">
      <alignment horizontal="center" vertical="center"/>
    </xf>
    <xf numFmtId="0" fontId="7" fillId="11" borderId="19" xfId="0" applyFont="1" applyFill="1" applyBorder="1" applyAlignment="1" applyProtection="1">
      <alignment horizontal="center" vertical="center" wrapText="1"/>
    </xf>
    <xf numFmtId="0" fontId="7" fillId="11" borderId="25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top" wrapText="1"/>
    </xf>
    <xf numFmtId="2" fontId="3" fillId="5" borderId="0" xfId="0" applyNumberFormat="1" applyFont="1" applyFill="1" applyBorder="1" applyAlignment="1" applyProtection="1">
      <alignment horizontal="center" vertical="top" wrapText="1"/>
    </xf>
    <xf numFmtId="2" fontId="3" fillId="5" borderId="5" xfId="0" applyNumberFormat="1" applyFont="1" applyFill="1" applyBorder="1" applyAlignment="1" applyProtection="1">
      <alignment horizontal="center" vertical="top" wrapText="1"/>
    </xf>
    <xf numFmtId="2" fontId="3" fillId="5" borderId="6" xfId="0" applyNumberFormat="1" applyFont="1" applyFill="1" applyBorder="1" applyAlignment="1" applyProtection="1">
      <alignment horizontal="center" vertical="top" wrapText="1"/>
    </xf>
    <xf numFmtId="2" fontId="3" fillId="5" borderId="7" xfId="0" applyNumberFormat="1" applyFont="1" applyFill="1" applyBorder="1" applyAlignment="1" applyProtection="1">
      <alignment horizontal="center" vertical="top" wrapText="1"/>
    </xf>
    <xf numFmtId="2" fontId="3" fillId="5" borderId="17" xfId="0" applyNumberFormat="1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2" fillId="8" borderId="18" xfId="4" applyFill="1" applyBorder="1" applyAlignment="1">
      <alignment horizontal="center" vertical="center"/>
    </xf>
    <xf numFmtId="0" fontId="42" fillId="11" borderId="4" xfId="0" applyFont="1" applyFill="1" applyBorder="1" applyAlignment="1" applyProtection="1">
      <alignment horizontal="center" vertical="center" wrapText="1"/>
    </xf>
    <xf numFmtId="0" fontId="42" fillId="11" borderId="0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11" fillId="13" borderId="1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2" fillId="4" borderId="24" xfId="0" applyFont="1" applyFill="1" applyBorder="1" applyAlignment="1" applyProtection="1">
      <alignment horizontal="center" vertical="center" shrinkToFit="1"/>
      <protection hidden="1"/>
    </xf>
    <xf numFmtId="2" fontId="36" fillId="5" borderId="1" xfId="0" applyNumberFormat="1" applyFont="1" applyFill="1" applyBorder="1" applyAlignment="1" applyProtection="1">
      <alignment horizontal="center" vertical="top" wrapText="1" shrinkToFit="1"/>
      <protection hidden="1"/>
    </xf>
    <xf numFmtId="2" fontId="36" fillId="5" borderId="3" xfId="0" applyNumberFormat="1" applyFont="1" applyFill="1" applyBorder="1" applyAlignment="1" applyProtection="1">
      <alignment horizontal="center" vertical="top" wrapText="1" shrinkToFit="1"/>
      <protection hidden="1"/>
    </xf>
    <xf numFmtId="2" fontId="36" fillId="5" borderId="4" xfId="0" applyNumberFormat="1" applyFont="1" applyFill="1" applyBorder="1" applyAlignment="1" applyProtection="1">
      <alignment horizontal="center" vertical="top" wrapText="1" shrinkToFit="1"/>
      <protection hidden="1"/>
    </xf>
    <xf numFmtId="2" fontId="36" fillId="5" borderId="5" xfId="0" applyNumberFormat="1" applyFont="1" applyFill="1" applyBorder="1" applyAlignment="1" applyProtection="1">
      <alignment horizontal="center" vertical="top" wrapText="1" shrinkToFit="1"/>
      <protection hidden="1"/>
    </xf>
    <xf numFmtId="2" fontId="36" fillId="5" borderId="6" xfId="0" applyNumberFormat="1" applyFont="1" applyFill="1" applyBorder="1" applyAlignment="1" applyProtection="1">
      <alignment horizontal="center" vertical="top" wrapText="1" shrinkToFit="1"/>
      <protection hidden="1"/>
    </xf>
    <xf numFmtId="2" fontId="36" fillId="5" borderId="17" xfId="0" applyNumberFormat="1" applyFont="1" applyFill="1" applyBorder="1" applyAlignment="1" applyProtection="1">
      <alignment horizontal="center" vertical="top" wrapText="1" shrinkToFi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Border="1" applyAlignment="1" applyProtection="1">
      <alignment horizontal="center" vertical="center" shrinkToFit="1"/>
      <protection hidden="1"/>
    </xf>
    <xf numFmtId="0" fontId="35" fillId="5" borderId="5" xfId="0" applyFont="1" applyFill="1" applyBorder="1" applyAlignment="1" applyProtection="1">
      <alignment horizontal="center" vertical="center" shrinkToFit="1"/>
      <protection hidden="1"/>
    </xf>
    <xf numFmtId="0" fontId="29" fillId="3" borderId="1" xfId="0" applyFont="1" applyFill="1" applyBorder="1" applyAlignment="1" applyProtection="1">
      <alignment horizontal="center" vertical="center" shrinkToFit="1"/>
      <protection hidden="1"/>
    </xf>
    <xf numFmtId="0" fontId="29" fillId="3" borderId="2" xfId="0" applyFont="1" applyFill="1" applyBorder="1" applyAlignment="1" applyProtection="1">
      <alignment horizontal="center" vertical="center" shrinkToFit="1"/>
      <protection hidden="1"/>
    </xf>
    <xf numFmtId="0" fontId="29" fillId="3" borderId="3" xfId="0" applyFont="1" applyFill="1" applyBorder="1" applyAlignment="1" applyProtection="1">
      <alignment horizontal="center" vertical="center" shrinkToFit="1"/>
      <protection hidden="1"/>
    </xf>
    <xf numFmtId="0" fontId="29" fillId="3" borderId="4" xfId="0" applyFont="1" applyFill="1" applyBorder="1" applyAlignment="1" applyProtection="1">
      <alignment horizontal="center" vertical="center" shrinkToFit="1"/>
      <protection hidden="1"/>
    </xf>
    <xf numFmtId="0" fontId="29" fillId="3" borderId="0" xfId="0" applyFont="1" applyFill="1" applyBorder="1" applyAlignment="1" applyProtection="1">
      <alignment horizontal="center" vertical="center" shrinkToFit="1"/>
      <protection hidden="1"/>
    </xf>
    <xf numFmtId="0" fontId="29" fillId="3" borderId="5" xfId="0" applyFont="1" applyFill="1" applyBorder="1" applyAlignment="1" applyProtection="1">
      <alignment horizontal="center" vertical="center" shrinkToFit="1"/>
      <protection hidden="1"/>
    </xf>
    <xf numFmtId="0" fontId="32" fillId="4" borderId="18" xfId="0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41" fillId="5" borderId="0" xfId="0" applyFont="1" applyFill="1" applyBorder="1" applyAlignment="1">
      <alignment horizontal="center"/>
    </xf>
  </cellXfs>
  <cellStyles count="6">
    <cellStyle name="Normal" xfId="0" builtinId="0"/>
    <cellStyle name="Normal 2" xfId="5" xr:uid="{00000000-0005-0000-0000-000001000000}"/>
    <cellStyle name="Normal 3" xfId="4" xr:uid="{00000000-0005-0000-0000-000002000000}"/>
    <cellStyle name="Normal_d1 Pareto-Scoping" xfId="1" xr:uid="{00000000-0005-0000-0000-000003000000}"/>
    <cellStyle name="Normal_d1 Pareto-Scoping 2" xfId="3" xr:uid="{00000000-0005-0000-0000-000004000000}"/>
    <cellStyle name="Percent" xfId="2" builtinId="5"/>
  </cellStyles>
  <dxfs count="6">
    <dxf>
      <font>
        <b/>
        <i val="0"/>
        <condense val="0"/>
        <extend val="0"/>
        <color indexed="10"/>
      </font>
      <fill>
        <patternFill patternType="solid"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Individuals Chart</a:t>
            </a:r>
          </a:p>
        </c:rich>
      </c:tx>
      <c:layout>
        <c:manualLayout>
          <c:xMode val="edge"/>
          <c:yMode val="edge"/>
          <c:x val="0.40528949994531932"/>
          <c:y val="2.8185815008418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61191332983826E-2"/>
          <c:y val="0.12132352941176471"/>
          <c:w val="0.95526708443220421"/>
          <c:h val="0.69030507365441118"/>
        </c:manualLayout>
      </c:layout>
      <c:lineChart>
        <c:grouping val="standard"/>
        <c:varyColors val="0"/>
        <c:ser>
          <c:idx val="0"/>
          <c:order val="0"/>
          <c:tx>
            <c:strRef>
              <c:f>'2a Data Collection'!$C$1</c:f>
              <c:strCache>
                <c:ptCount val="1"/>
                <c:pt idx="0">
                  <c:v>My Output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[0]!CHART_Range6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[0]!RangeIndividules2</c:f>
              <c:numCache>
                <c:formatCode>General</c:formatCode>
                <c:ptCount val="63"/>
                <c:pt idx="0">
                  <c:v>13</c:v>
                </c:pt>
                <c:pt idx="1">
                  <c:v>48</c:v>
                </c:pt>
                <c:pt idx="2">
                  <c:v>12</c:v>
                </c:pt>
                <c:pt idx="3">
                  <c:v>13</c:v>
                </c:pt>
                <c:pt idx="4">
                  <c:v>25</c:v>
                </c:pt>
                <c:pt idx="5">
                  <c:v>100</c:v>
                </c:pt>
                <c:pt idx="6">
                  <c:v>145</c:v>
                </c:pt>
                <c:pt idx="7">
                  <c:v>19</c:v>
                </c:pt>
                <c:pt idx="8">
                  <c:v>36</c:v>
                </c:pt>
                <c:pt idx="9">
                  <c:v>34</c:v>
                </c:pt>
                <c:pt idx="10">
                  <c:v>37</c:v>
                </c:pt>
                <c:pt idx="11">
                  <c:v>13</c:v>
                </c:pt>
                <c:pt idx="12">
                  <c:v>36</c:v>
                </c:pt>
                <c:pt idx="13">
                  <c:v>34</c:v>
                </c:pt>
                <c:pt idx="14">
                  <c:v>57</c:v>
                </c:pt>
                <c:pt idx="15">
                  <c:v>42</c:v>
                </c:pt>
                <c:pt idx="16">
                  <c:v>25</c:v>
                </c:pt>
                <c:pt idx="17">
                  <c:v>41</c:v>
                </c:pt>
                <c:pt idx="18">
                  <c:v>26</c:v>
                </c:pt>
                <c:pt idx="19">
                  <c:v>22</c:v>
                </c:pt>
                <c:pt idx="20">
                  <c:v>56</c:v>
                </c:pt>
                <c:pt idx="21">
                  <c:v>52</c:v>
                </c:pt>
                <c:pt idx="22">
                  <c:v>52</c:v>
                </c:pt>
                <c:pt idx="23">
                  <c:v>31</c:v>
                </c:pt>
                <c:pt idx="24">
                  <c:v>51</c:v>
                </c:pt>
                <c:pt idx="25">
                  <c:v>26</c:v>
                </c:pt>
                <c:pt idx="26">
                  <c:v>56</c:v>
                </c:pt>
                <c:pt idx="27">
                  <c:v>14</c:v>
                </c:pt>
                <c:pt idx="28">
                  <c:v>40</c:v>
                </c:pt>
                <c:pt idx="29">
                  <c:v>53</c:v>
                </c:pt>
                <c:pt idx="30">
                  <c:v>29</c:v>
                </c:pt>
                <c:pt idx="31">
                  <c:v>53</c:v>
                </c:pt>
                <c:pt idx="32">
                  <c:v>41</c:v>
                </c:pt>
                <c:pt idx="33">
                  <c:v>12</c:v>
                </c:pt>
                <c:pt idx="34">
                  <c:v>34</c:v>
                </c:pt>
                <c:pt idx="35">
                  <c:v>27</c:v>
                </c:pt>
                <c:pt idx="36">
                  <c:v>22</c:v>
                </c:pt>
                <c:pt idx="37">
                  <c:v>30</c:v>
                </c:pt>
                <c:pt idx="38">
                  <c:v>17</c:v>
                </c:pt>
                <c:pt idx="39">
                  <c:v>17</c:v>
                </c:pt>
                <c:pt idx="40">
                  <c:v>51</c:v>
                </c:pt>
                <c:pt idx="41">
                  <c:v>16</c:v>
                </c:pt>
                <c:pt idx="42">
                  <c:v>47</c:v>
                </c:pt>
                <c:pt idx="43">
                  <c:v>34</c:v>
                </c:pt>
                <c:pt idx="44">
                  <c:v>58</c:v>
                </c:pt>
                <c:pt idx="45">
                  <c:v>59</c:v>
                </c:pt>
                <c:pt idx="46">
                  <c:v>55</c:v>
                </c:pt>
                <c:pt idx="47">
                  <c:v>49</c:v>
                </c:pt>
                <c:pt idx="48">
                  <c:v>47</c:v>
                </c:pt>
                <c:pt idx="49">
                  <c:v>57</c:v>
                </c:pt>
                <c:pt idx="50">
                  <c:v>15</c:v>
                </c:pt>
                <c:pt idx="51">
                  <c:v>36</c:v>
                </c:pt>
                <c:pt idx="52">
                  <c:v>37</c:v>
                </c:pt>
                <c:pt idx="53">
                  <c:v>28</c:v>
                </c:pt>
                <c:pt idx="54">
                  <c:v>28</c:v>
                </c:pt>
                <c:pt idx="55">
                  <c:v>22</c:v>
                </c:pt>
                <c:pt idx="56">
                  <c:v>45</c:v>
                </c:pt>
                <c:pt idx="57">
                  <c:v>38</c:v>
                </c:pt>
                <c:pt idx="58">
                  <c:v>29</c:v>
                </c:pt>
                <c:pt idx="59">
                  <c:v>28</c:v>
                </c:pt>
                <c:pt idx="60">
                  <c:v>25</c:v>
                </c:pt>
                <c:pt idx="61">
                  <c:v>51</c:v>
                </c:pt>
                <c:pt idx="6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7-4573-9C5C-91D9AFBB22E4}"/>
            </c:ext>
          </c:extLst>
        </c:ser>
        <c:ser>
          <c:idx val="1"/>
          <c:order val="1"/>
          <c:tx>
            <c:v>UCL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[0]!CHART_Range6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[0]!RangeUCL2</c:f>
              <c:numCache>
                <c:formatCode>General</c:formatCode>
                <c:ptCount val="63"/>
                <c:pt idx="0">
                  <c:v>88.531460317460315</c:v>
                </c:pt>
                <c:pt idx="1">
                  <c:v>88.531460317460315</c:v>
                </c:pt>
                <c:pt idx="2">
                  <c:v>88.531460317460315</c:v>
                </c:pt>
                <c:pt idx="3">
                  <c:v>88.531460317460315</c:v>
                </c:pt>
                <c:pt idx="4">
                  <c:v>88.531460317460315</c:v>
                </c:pt>
                <c:pt idx="5">
                  <c:v>88.531460317460315</c:v>
                </c:pt>
                <c:pt idx="6">
                  <c:v>88.531460317460315</c:v>
                </c:pt>
                <c:pt idx="7">
                  <c:v>88.531460317460315</c:v>
                </c:pt>
                <c:pt idx="8">
                  <c:v>88.531460317460315</c:v>
                </c:pt>
                <c:pt idx="9">
                  <c:v>88.531460317460315</c:v>
                </c:pt>
                <c:pt idx="10">
                  <c:v>88.531460317460315</c:v>
                </c:pt>
                <c:pt idx="11">
                  <c:v>88.531460317460315</c:v>
                </c:pt>
                <c:pt idx="12">
                  <c:v>88.531460317460315</c:v>
                </c:pt>
                <c:pt idx="13">
                  <c:v>88.531460317460315</c:v>
                </c:pt>
                <c:pt idx="14">
                  <c:v>88.531460317460315</c:v>
                </c:pt>
                <c:pt idx="15">
                  <c:v>88.531460317460315</c:v>
                </c:pt>
                <c:pt idx="16">
                  <c:v>88.531460317460315</c:v>
                </c:pt>
                <c:pt idx="17">
                  <c:v>88.531460317460315</c:v>
                </c:pt>
                <c:pt idx="18">
                  <c:v>88.531460317460315</c:v>
                </c:pt>
                <c:pt idx="19">
                  <c:v>88.531460317460315</c:v>
                </c:pt>
                <c:pt idx="20">
                  <c:v>88.531460317460315</c:v>
                </c:pt>
                <c:pt idx="21">
                  <c:v>88.531460317460315</c:v>
                </c:pt>
                <c:pt idx="22">
                  <c:v>88.531460317460315</c:v>
                </c:pt>
                <c:pt idx="23">
                  <c:v>88.531460317460315</c:v>
                </c:pt>
                <c:pt idx="24">
                  <c:v>88.531460317460315</c:v>
                </c:pt>
                <c:pt idx="25">
                  <c:v>88.531460317460315</c:v>
                </c:pt>
                <c:pt idx="26">
                  <c:v>88.531460317460315</c:v>
                </c:pt>
                <c:pt idx="27">
                  <c:v>88.531460317460315</c:v>
                </c:pt>
                <c:pt idx="28">
                  <c:v>88.531460317460315</c:v>
                </c:pt>
                <c:pt idx="29">
                  <c:v>88.531460317460315</c:v>
                </c:pt>
                <c:pt idx="30">
                  <c:v>88.531460317460315</c:v>
                </c:pt>
                <c:pt idx="31">
                  <c:v>88.531460317460315</c:v>
                </c:pt>
                <c:pt idx="32">
                  <c:v>88.531460317460315</c:v>
                </c:pt>
                <c:pt idx="33">
                  <c:v>88.531460317460315</c:v>
                </c:pt>
                <c:pt idx="34">
                  <c:v>88.531460317460315</c:v>
                </c:pt>
                <c:pt idx="35">
                  <c:v>88.531460317460315</c:v>
                </c:pt>
                <c:pt idx="36">
                  <c:v>88.531460317460315</c:v>
                </c:pt>
                <c:pt idx="37">
                  <c:v>88.531460317460315</c:v>
                </c:pt>
                <c:pt idx="38">
                  <c:v>88.531460317460315</c:v>
                </c:pt>
                <c:pt idx="39">
                  <c:v>88.531460317460315</c:v>
                </c:pt>
                <c:pt idx="40">
                  <c:v>88.531460317460315</c:v>
                </c:pt>
                <c:pt idx="41">
                  <c:v>88.531460317460315</c:v>
                </c:pt>
                <c:pt idx="42">
                  <c:v>88.531460317460315</c:v>
                </c:pt>
                <c:pt idx="43">
                  <c:v>88.531460317460315</c:v>
                </c:pt>
                <c:pt idx="44">
                  <c:v>88.531460317460315</c:v>
                </c:pt>
                <c:pt idx="45">
                  <c:v>88.531460317460315</c:v>
                </c:pt>
                <c:pt idx="46">
                  <c:v>88.531460317460315</c:v>
                </c:pt>
                <c:pt idx="47">
                  <c:v>88.531460317460315</c:v>
                </c:pt>
                <c:pt idx="48">
                  <c:v>88.531460317460315</c:v>
                </c:pt>
                <c:pt idx="49">
                  <c:v>88.531460317460315</c:v>
                </c:pt>
                <c:pt idx="50">
                  <c:v>88.531460317460315</c:v>
                </c:pt>
                <c:pt idx="51">
                  <c:v>88.531460317460315</c:v>
                </c:pt>
                <c:pt idx="52">
                  <c:v>88.531460317460315</c:v>
                </c:pt>
                <c:pt idx="53">
                  <c:v>88.531460317460315</c:v>
                </c:pt>
                <c:pt idx="54">
                  <c:v>88.531460317460315</c:v>
                </c:pt>
                <c:pt idx="55">
                  <c:v>88.531460317460315</c:v>
                </c:pt>
                <c:pt idx="56">
                  <c:v>88.531460317460315</c:v>
                </c:pt>
                <c:pt idx="57">
                  <c:v>88.531460317460315</c:v>
                </c:pt>
                <c:pt idx="58">
                  <c:v>88.531460317460315</c:v>
                </c:pt>
                <c:pt idx="59">
                  <c:v>88.531460317460315</c:v>
                </c:pt>
                <c:pt idx="60">
                  <c:v>88.531460317460315</c:v>
                </c:pt>
                <c:pt idx="61">
                  <c:v>88.531460317460315</c:v>
                </c:pt>
                <c:pt idx="62">
                  <c:v>88.531460317460315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7-4573-9C5C-91D9AFBB22E4}"/>
            </c:ext>
          </c:extLst>
        </c:ser>
        <c:ser>
          <c:idx val="2"/>
          <c:order val="2"/>
          <c:tx>
            <c:v>LCL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[0]!CHART_Range6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[0]!RangeLCL2</c:f>
              <c:numCache>
                <c:formatCode>General</c:formatCode>
                <c:ptCount val="63"/>
                <c:pt idx="0">
                  <c:v>-12.594952380952378</c:v>
                </c:pt>
                <c:pt idx="1">
                  <c:v>-12.594952380952378</c:v>
                </c:pt>
                <c:pt idx="2">
                  <c:v>-12.594952380952378</c:v>
                </c:pt>
                <c:pt idx="3">
                  <c:v>-12.594952380952378</c:v>
                </c:pt>
                <c:pt idx="4">
                  <c:v>-12.594952380952378</c:v>
                </c:pt>
                <c:pt idx="5">
                  <c:v>-12.594952380952378</c:v>
                </c:pt>
                <c:pt idx="6">
                  <c:v>-12.594952380952378</c:v>
                </c:pt>
                <c:pt idx="7">
                  <c:v>-12.594952380952378</c:v>
                </c:pt>
                <c:pt idx="8">
                  <c:v>-12.594952380952378</c:v>
                </c:pt>
                <c:pt idx="9">
                  <c:v>-12.594952380952378</c:v>
                </c:pt>
                <c:pt idx="10">
                  <c:v>-12.594952380952378</c:v>
                </c:pt>
                <c:pt idx="11">
                  <c:v>-12.594952380952378</c:v>
                </c:pt>
                <c:pt idx="12">
                  <c:v>-12.594952380952378</c:v>
                </c:pt>
                <c:pt idx="13">
                  <c:v>-12.594952380952378</c:v>
                </c:pt>
                <c:pt idx="14">
                  <c:v>-12.594952380952378</c:v>
                </c:pt>
                <c:pt idx="15">
                  <c:v>-12.594952380952378</c:v>
                </c:pt>
                <c:pt idx="16">
                  <c:v>-12.594952380952378</c:v>
                </c:pt>
                <c:pt idx="17">
                  <c:v>-12.594952380952378</c:v>
                </c:pt>
                <c:pt idx="18">
                  <c:v>-12.594952380952378</c:v>
                </c:pt>
                <c:pt idx="19">
                  <c:v>-12.594952380952378</c:v>
                </c:pt>
                <c:pt idx="20">
                  <c:v>-12.594952380952378</c:v>
                </c:pt>
                <c:pt idx="21">
                  <c:v>-12.594952380952378</c:v>
                </c:pt>
                <c:pt idx="22">
                  <c:v>-12.594952380952378</c:v>
                </c:pt>
                <c:pt idx="23">
                  <c:v>-12.594952380952378</c:v>
                </c:pt>
                <c:pt idx="24">
                  <c:v>-12.594952380952378</c:v>
                </c:pt>
                <c:pt idx="25">
                  <c:v>-12.594952380952378</c:v>
                </c:pt>
                <c:pt idx="26">
                  <c:v>-12.594952380952378</c:v>
                </c:pt>
                <c:pt idx="27">
                  <c:v>-12.594952380952378</c:v>
                </c:pt>
                <c:pt idx="28">
                  <c:v>-12.594952380952378</c:v>
                </c:pt>
                <c:pt idx="29">
                  <c:v>-12.594952380952378</c:v>
                </c:pt>
                <c:pt idx="30">
                  <c:v>-12.594952380952378</c:v>
                </c:pt>
                <c:pt idx="31">
                  <c:v>-12.594952380952378</c:v>
                </c:pt>
                <c:pt idx="32">
                  <c:v>-12.594952380952378</c:v>
                </c:pt>
                <c:pt idx="33">
                  <c:v>-12.594952380952378</c:v>
                </c:pt>
                <c:pt idx="34">
                  <c:v>-12.594952380952378</c:v>
                </c:pt>
                <c:pt idx="35">
                  <c:v>-12.594952380952378</c:v>
                </c:pt>
                <c:pt idx="36">
                  <c:v>-12.594952380952378</c:v>
                </c:pt>
                <c:pt idx="37">
                  <c:v>-12.594952380952378</c:v>
                </c:pt>
                <c:pt idx="38">
                  <c:v>-12.594952380952378</c:v>
                </c:pt>
                <c:pt idx="39">
                  <c:v>-12.594952380952378</c:v>
                </c:pt>
                <c:pt idx="40">
                  <c:v>-12.594952380952378</c:v>
                </c:pt>
                <c:pt idx="41">
                  <c:v>-12.594952380952378</c:v>
                </c:pt>
                <c:pt idx="42">
                  <c:v>-12.594952380952378</c:v>
                </c:pt>
                <c:pt idx="43">
                  <c:v>-12.594952380952378</c:v>
                </c:pt>
                <c:pt idx="44">
                  <c:v>-12.594952380952378</c:v>
                </c:pt>
                <c:pt idx="45">
                  <c:v>-12.594952380952378</c:v>
                </c:pt>
                <c:pt idx="46">
                  <c:v>-12.594952380952378</c:v>
                </c:pt>
                <c:pt idx="47">
                  <c:v>-12.594952380952378</c:v>
                </c:pt>
                <c:pt idx="48">
                  <c:v>-12.594952380952378</c:v>
                </c:pt>
                <c:pt idx="49">
                  <c:v>-12.594952380952378</c:v>
                </c:pt>
                <c:pt idx="50">
                  <c:v>-12.594952380952378</c:v>
                </c:pt>
                <c:pt idx="51">
                  <c:v>-12.594952380952378</c:v>
                </c:pt>
                <c:pt idx="52">
                  <c:v>-12.594952380952378</c:v>
                </c:pt>
                <c:pt idx="53">
                  <c:v>-12.594952380952378</c:v>
                </c:pt>
                <c:pt idx="54">
                  <c:v>-12.594952380952378</c:v>
                </c:pt>
                <c:pt idx="55">
                  <c:v>-12.594952380952378</c:v>
                </c:pt>
                <c:pt idx="56">
                  <c:v>-12.594952380952378</c:v>
                </c:pt>
                <c:pt idx="57">
                  <c:v>-12.594952380952378</c:v>
                </c:pt>
                <c:pt idx="58">
                  <c:v>-12.594952380952378</c:v>
                </c:pt>
                <c:pt idx="59">
                  <c:v>-12.594952380952378</c:v>
                </c:pt>
                <c:pt idx="60">
                  <c:v>-12.594952380952378</c:v>
                </c:pt>
                <c:pt idx="61">
                  <c:v>-12.594952380952378</c:v>
                </c:pt>
                <c:pt idx="62">
                  <c:v>-12.594952380952378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7-4573-9C5C-91D9AFBB22E4}"/>
            </c:ext>
          </c:extLst>
        </c:ser>
        <c:ser>
          <c:idx val="3"/>
          <c:order val="3"/>
          <c:tx>
            <c:v>Mean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[0]!CHART_Range6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[0]!RangeAvgInd2</c:f>
              <c:numCache>
                <c:formatCode>General</c:formatCode>
                <c:ptCount val="63"/>
                <c:pt idx="0">
                  <c:v>37.968253968253968</c:v>
                </c:pt>
                <c:pt idx="1">
                  <c:v>37.968253968253968</c:v>
                </c:pt>
                <c:pt idx="2">
                  <c:v>37.968253968253968</c:v>
                </c:pt>
                <c:pt idx="3">
                  <c:v>37.968253968253968</c:v>
                </c:pt>
                <c:pt idx="4">
                  <c:v>37.968253968253968</c:v>
                </c:pt>
                <c:pt idx="5">
                  <c:v>37.968253968253968</c:v>
                </c:pt>
                <c:pt idx="6">
                  <c:v>37.968253968253968</c:v>
                </c:pt>
                <c:pt idx="7">
                  <c:v>37.968253968253968</c:v>
                </c:pt>
                <c:pt idx="8">
                  <c:v>37.968253968253968</c:v>
                </c:pt>
                <c:pt idx="9">
                  <c:v>37.968253968253968</c:v>
                </c:pt>
                <c:pt idx="10">
                  <c:v>37.968253968253968</c:v>
                </c:pt>
                <c:pt idx="11">
                  <c:v>37.968253968253968</c:v>
                </c:pt>
                <c:pt idx="12">
                  <c:v>37.968253968253968</c:v>
                </c:pt>
                <c:pt idx="13">
                  <c:v>37.968253968253968</c:v>
                </c:pt>
                <c:pt idx="14">
                  <c:v>37.968253968253968</c:v>
                </c:pt>
                <c:pt idx="15">
                  <c:v>37.968253968253968</c:v>
                </c:pt>
                <c:pt idx="16">
                  <c:v>37.968253968253968</c:v>
                </c:pt>
                <c:pt idx="17">
                  <c:v>37.968253968253968</c:v>
                </c:pt>
                <c:pt idx="18">
                  <c:v>37.968253968253968</c:v>
                </c:pt>
                <c:pt idx="19">
                  <c:v>37.968253968253968</c:v>
                </c:pt>
                <c:pt idx="20">
                  <c:v>37.968253968253968</c:v>
                </c:pt>
                <c:pt idx="21">
                  <c:v>37.968253968253968</c:v>
                </c:pt>
                <c:pt idx="22">
                  <c:v>37.968253968253968</c:v>
                </c:pt>
                <c:pt idx="23">
                  <c:v>37.968253968253968</c:v>
                </c:pt>
                <c:pt idx="24">
                  <c:v>37.968253968253968</c:v>
                </c:pt>
                <c:pt idx="25">
                  <c:v>37.968253968253968</c:v>
                </c:pt>
                <c:pt idx="26">
                  <c:v>37.968253968253968</c:v>
                </c:pt>
                <c:pt idx="27">
                  <c:v>37.968253968253968</c:v>
                </c:pt>
                <c:pt idx="28">
                  <c:v>37.968253968253968</c:v>
                </c:pt>
                <c:pt idx="29">
                  <c:v>37.968253968253968</c:v>
                </c:pt>
                <c:pt idx="30">
                  <c:v>37.968253968253968</c:v>
                </c:pt>
                <c:pt idx="31">
                  <c:v>37.968253968253968</c:v>
                </c:pt>
                <c:pt idx="32">
                  <c:v>37.968253968253968</c:v>
                </c:pt>
                <c:pt idx="33">
                  <c:v>37.968253968253968</c:v>
                </c:pt>
                <c:pt idx="34">
                  <c:v>37.968253968253968</c:v>
                </c:pt>
                <c:pt idx="35">
                  <c:v>37.968253968253968</c:v>
                </c:pt>
                <c:pt idx="36">
                  <c:v>37.968253968253968</c:v>
                </c:pt>
                <c:pt idx="37">
                  <c:v>37.968253968253968</c:v>
                </c:pt>
                <c:pt idx="38">
                  <c:v>37.968253968253968</c:v>
                </c:pt>
                <c:pt idx="39">
                  <c:v>37.968253968253968</c:v>
                </c:pt>
                <c:pt idx="40">
                  <c:v>37.968253968253968</c:v>
                </c:pt>
                <c:pt idx="41">
                  <c:v>37.968253968253968</c:v>
                </c:pt>
                <c:pt idx="42">
                  <c:v>37.968253968253968</c:v>
                </c:pt>
                <c:pt idx="43">
                  <c:v>37.968253968253968</c:v>
                </c:pt>
                <c:pt idx="44">
                  <c:v>37.968253968253968</c:v>
                </c:pt>
                <c:pt idx="45">
                  <c:v>37.968253968253968</c:v>
                </c:pt>
                <c:pt idx="46">
                  <c:v>37.968253968253968</c:v>
                </c:pt>
                <c:pt idx="47">
                  <c:v>37.968253968253968</c:v>
                </c:pt>
                <c:pt idx="48">
                  <c:v>37.968253968253968</c:v>
                </c:pt>
                <c:pt idx="49">
                  <c:v>37.968253968253968</c:v>
                </c:pt>
                <c:pt idx="50">
                  <c:v>37.968253968253968</c:v>
                </c:pt>
                <c:pt idx="51">
                  <c:v>37.968253968253968</c:v>
                </c:pt>
                <c:pt idx="52">
                  <c:v>37.968253968253968</c:v>
                </c:pt>
                <c:pt idx="53">
                  <c:v>37.968253968253968</c:v>
                </c:pt>
                <c:pt idx="54">
                  <c:v>37.968253968253968</c:v>
                </c:pt>
                <c:pt idx="55">
                  <c:v>37.968253968253968</c:v>
                </c:pt>
                <c:pt idx="56">
                  <c:v>37.968253968253968</c:v>
                </c:pt>
                <c:pt idx="57">
                  <c:v>37.968253968253968</c:v>
                </c:pt>
                <c:pt idx="58">
                  <c:v>37.968253968253968</c:v>
                </c:pt>
                <c:pt idx="59">
                  <c:v>37.968253968253968</c:v>
                </c:pt>
                <c:pt idx="60">
                  <c:v>37.968253968253968</c:v>
                </c:pt>
                <c:pt idx="61">
                  <c:v>37.968253968253968</c:v>
                </c:pt>
                <c:pt idx="62">
                  <c:v>37.968253968253968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F7-4573-9C5C-91D9AFBB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3568"/>
        <c:axId val="889453960"/>
      </c:lineChart>
      <c:catAx>
        <c:axId val="88945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89453960"/>
        <c:crosses val="autoZero"/>
        <c:auto val="1"/>
        <c:lblAlgn val="ctr"/>
        <c:lblOffset val="100"/>
        <c:tickMarkSkip val="1"/>
        <c:noMultiLvlLbl val="1"/>
      </c:catAx>
      <c:valAx>
        <c:axId val="889453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53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Moving Range Chart</a:t>
            </a:r>
          </a:p>
        </c:rich>
      </c:tx>
      <c:layout>
        <c:manualLayout>
          <c:xMode val="edge"/>
          <c:yMode val="edge"/>
          <c:x val="0.4013200054538637"/>
          <c:y val="4.7813936048691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75423711570934E-2"/>
          <c:y val="0.14198798283847933"/>
          <c:w val="0.94257801108194805"/>
          <c:h val="0.81753792971000572"/>
        </c:manualLayout>
      </c:layout>
      <c:lineChart>
        <c:grouping val="standard"/>
        <c:varyColors val="0"/>
        <c:ser>
          <c:idx val="0"/>
          <c:order val="0"/>
          <c:tx>
            <c:v>MR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[0]!RangeMR2</c:f>
              <c:numCache>
                <c:formatCode>General</c:formatCode>
                <c:ptCount val="63"/>
                <c:pt idx="0">
                  <c:v>35</c:v>
                </c:pt>
                <c:pt idx="1">
                  <c:v>35</c:v>
                </c:pt>
                <c:pt idx="2">
                  <c:v>36</c:v>
                </c:pt>
                <c:pt idx="3">
                  <c:v>1</c:v>
                </c:pt>
                <c:pt idx="4">
                  <c:v>12</c:v>
                </c:pt>
                <c:pt idx="5">
                  <c:v>75</c:v>
                </c:pt>
                <c:pt idx="6">
                  <c:v>45</c:v>
                </c:pt>
                <c:pt idx="7">
                  <c:v>126</c:v>
                </c:pt>
                <c:pt idx="8">
                  <c:v>17</c:v>
                </c:pt>
                <c:pt idx="9">
                  <c:v>2</c:v>
                </c:pt>
                <c:pt idx="10">
                  <c:v>3</c:v>
                </c:pt>
                <c:pt idx="11">
                  <c:v>24</c:v>
                </c:pt>
                <c:pt idx="12">
                  <c:v>23</c:v>
                </c:pt>
                <c:pt idx="13">
                  <c:v>2</c:v>
                </c:pt>
                <c:pt idx="14">
                  <c:v>23</c:v>
                </c:pt>
                <c:pt idx="15">
                  <c:v>15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4</c:v>
                </c:pt>
                <c:pt idx="20">
                  <c:v>34</c:v>
                </c:pt>
                <c:pt idx="21">
                  <c:v>4</c:v>
                </c:pt>
                <c:pt idx="22">
                  <c:v>0</c:v>
                </c:pt>
                <c:pt idx="23">
                  <c:v>21</c:v>
                </c:pt>
                <c:pt idx="24">
                  <c:v>20</c:v>
                </c:pt>
                <c:pt idx="25">
                  <c:v>25</c:v>
                </c:pt>
                <c:pt idx="26">
                  <c:v>30</c:v>
                </c:pt>
                <c:pt idx="27">
                  <c:v>42</c:v>
                </c:pt>
                <c:pt idx="28">
                  <c:v>26</c:v>
                </c:pt>
                <c:pt idx="29">
                  <c:v>13</c:v>
                </c:pt>
                <c:pt idx="30">
                  <c:v>24</c:v>
                </c:pt>
                <c:pt idx="31">
                  <c:v>24</c:v>
                </c:pt>
                <c:pt idx="32">
                  <c:v>12</c:v>
                </c:pt>
                <c:pt idx="33">
                  <c:v>29</c:v>
                </c:pt>
                <c:pt idx="34">
                  <c:v>22</c:v>
                </c:pt>
                <c:pt idx="35">
                  <c:v>7</c:v>
                </c:pt>
                <c:pt idx="36">
                  <c:v>5</c:v>
                </c:pt>
                <c:pt idx="37">
                  <c:v>8</c:v>
                </c:pt>
                <c:pt idx="38">
                  <c:v>13</c:v>
                </c:pt>
                <c:pt idx="39">
                  <c:v>0</c:v>
                </c:pt>
                <c:pt idx="40">
                  <c:v>34</c:v>
                </c:pt>
                <c:pt idx="41">
                  <c:v>35</c:v>
                </c:pt>
                <c:pt idx="42">
                  <c:v>31</c:v>
                </c:pt>
                <c:pt idx="43">
                  <c:v>13</c:v>
                </c:pt>
                <c:pt idx="44">
                  <c:v>24</c:v>
                </c:pt>
                <c:pt idx="45">
                  <c:v>1</c:v>
                </c:pt>
                <c:pt idx="46">
                  <c:v>4</c:v>
                </c:pt>
                <c:pt idx="47">
                  <c:v>6</c:v>
                </c:pt>
                <c:pt idx="48">
                  <c:v>2</c:v>
                </c:pt>
                <c:pt idx="49">
                  <c:v>10</c:v>
                </c:pt>
                <c:pt idx="50">
                  <c:v>42</c:v>
                </c:pt>
                <c:pt idx="51">
                  <c:v>21</c:v>
                </c:pt>
                <c:pt idx="52">
                  <c:v>1</c:v>
                </c:pt>
                <c:pt idx="53">
                  <c:v>9</c:v>
                </c:pt>
                <c:pt idx="54">
                  <c:v>0</c:v>
                </c:pt>
                <c:pt idx="55">
                  <c:v>6</c:v>
                </c:pt>
                <c:pt idx="56">
                  <c:v>23</c:v>
                </c:pt>
                <c:pt idx="57">
                  <c:v>7</c:v>
                </c:pt>
                <c:pt idx="58">
                  <c:v>9</c:v>
                </c:pt>
                <c:pt idx="59">
                  <c:v>1</c:v>
                </c:pt>
                <c:pt idx="60">
                  <c:v>3</c:v>
                </c:pt>
                <c:pt idx="61">
                  <c:v>26</c:v>
                </c:pt>
                <c:pt idx="6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5-4EE7-97B9-B1D7B9F80939}"/>
            </c:ext>
          </c:extLst>
        </c:ser>
        <c:ser>
          <c:idx val="1"/>
          <c:order val="1"/>
          <c:tx>
            <c:v>UCL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[0]!RangeMRUCL2</c:f>
              <c:numCache>
                <c:formatCode>General</c:formatCode>
                <c:ptCount val="63"/>
                <c:pt idx="0">
                  <c:v>62.124857142857138</c:v>
                </c:pt>
                <c:pt idx="1">
                  <c:v>62.124857142857138</c:v>
                </c:pt>
                <c:pt idx="2">
                  <c:v>62.124857142857138</c:v>
                </c:pt>
                <c:pt idx="3">
                  <c:v>62.124857142857138</c:v>
                </c:pt>
                <c:pt idx="4">
                  <c:v>62.124857142857138</c:v>
                </c:pt>
                <c:pt idx="5">
                  <c:v>62.124857142857138</c:v>
                </c:pt>
                <c:pt idx="6">
                  <c:v>62.124857142857138</c:v>
                </c:pt>
                <c:pt idx="7">
                  <c:v>62.124857142857138</c:v>
                </c:pt>
                <c:pt idx="8">
                  <c:v>62.124857142857138</c:v>
                </c:pt>
                <c:pt idx="9">
                  <c:v>62.124857142857138</c:v>
                </c:pt>
                <c:pt idx="10">
                  <c:v>62.124857142857138</c:v>
                </c:pt>
                <c:pt idx="11">
                  <c:v>62.124857142857138</c:v>
                </c:pt>
                <c:pt idx="12">
                  <c:v>62.124857142857138</c:v>
                </c:pt>
                <c:pt idx="13">
                  <c:v>62.124857142857138</c:v>
                </c:pt>
                <c:pt idx="14">
                  <c:v>62.124857142857138</c:v>
                </c:pt>
                <c:pt idx="15">
                  <c:v>62.124857142857138</c:v>
                </c:pt>
                <c:pt idx="16">
                  <c:v>62.124857142857138</c:v>
                </c:pt>
                <c:pt idx="17">
                  <c:v>62.124857142857138</c:v>
                </c:pt>
                <c:pt idx="18">
                  <c:v>62.124857142857138</c:v>
                </c:pt>
                <c:pt idx="19">
                  <c:v>62.124857142857138</c:v>
                </c:pt>
                <c:pt idx="20">
                  <c:v>62.124857142857138</c:v>
                </c:pt>
                <c:pt idx="21">
                  <c:v>62.124857142857138</c:v>
                </c:pt>
                <c:pt idx="22">
                  <c:v>62.124857142857138</c:v>
                </c:pt>
                <c:pt idx="23">
                  <c:v>62.124857142857138</c:v>
                </c:pt>
                <c:pt idx="24">
                  <c:v>62.124857142857138</c:v>
                </c:pt>
                <c:pt idx="25">
                  <c:v>62.124857142857138</c:v>
                </c:pt>
                <c:pt idx="26">
                  <c:v>62.124857142857138</c:v>
                </c:pt>
                <c:pt idx="27">
                  <c:v>62.124857142857138</c:v>
                </c:pt>
                <c:pt idx="28">
                  <c:v>62.124857142857138</c:v>
                </c:pt>
                <c:pt idx="29">
                  <c:v>62.124857142857138</c:v>
                </c:pt>
                <c:pt idx="30">
                  <c:v>62.124857142857138</c:v>
                </c:pt>
                <c:pt idx="31">
                  <c:v>62.124857142857138</c:v>
                </c:pt>
                <c:pt idx="32">
                  <c:v>62.124857142857138</c:v>
                </c:pt>
                <c:pt idx="33">
                  <c:v>62.124857142857138</c:v>
                </c:pt>
                <c:pt idx="34">
                  <c:v>62.124857142857138</c:v>
                </c:pt>
                <c:pt idx="35">
                  <c:v>62.124857142857138</c:v>
                </c:pt>
                <c:pt idx="36">
                  <c:v>62.124857142857138</c:v>
                </c:pt>
                <c:pt idx="37">
                  <c:v>62.124857142857138</c:v>
                </c:pt>
                <c:pt idx="38">
                  <c:v>62.124857142857138</c:v>
                </c:pt>
                <c:pt idx="39">
                  <c:v>62.124857142857138</c:v>
                </c:pt>
                <c:pt idx="40">
                  <c:v>62.124857142857138</c:v>
                </c:pt>
                <c:pt idx="41">
                  <c:v>62.124857142857138</c:v>
                </c:pt>
                <c:pt idx="42">
                  <c:v>62.124857142857138</c:v>
                </c:pt>
                <c:pt idx="43">
                  <c:v>62.124857142857138</c:v>
                </c:pt>
                <c:pt idx="44">
                  <c:v>62.124857142857138</c:v>
                </c:pt>
                <c:pt idx="45">
                  <c:v>62.124857142857138</c:v>
                </c:pt>
                <c:pt idx="46">
                  <c:v>62.124857142857138</c:v>
                </c:pt>
                <c:pt idx="47">
                  <c:v>62.124857142857138</c:v>
                </c:pt>
                <c:pt idx="48">
                  <c:v>62.124857142857138</c:v>
                </c:pt>
                <c:pt idx="49">
                  <c:v>62.124857142857138</c:v>
                </c:pt>
                <c:pt idx="50">
                  <c:v>62.124857142857138</c:v>
                </c:pt>
                <c:pt idx="51">
                  <c:v>62.124857142857138</c:v>
                </c:pt>
                <c:pt idx="52">
                  <c:v>62.124857142857138</c:v>
                </c:pt>
                <c:pt idx="53">
                  <c:v>62.124857142857138</c:v>
                </c:pt>
                <c:pt idx="54">
                  <c:v>62.124857142857138</c:v>
                </c:pt>
                <c:pt idx="55">
                  <c:v>62.124857142857138</c:v>
                </c:pt>
                <c:pt idx="56">
                  <c:v>62.124857142857138</c:v>
                </c:pt>
                <c:pt idx="57">
                  <c:v>62.124857142857138</c:v>
                </c:pt>
                <c:pt idx="58">
                  <c:v>62.124857142857138</c:v>
                </c:pt>
                <c:pt idx="59">
                  <c:v>62.124857142857138</c:v>
                </c:pt>
                <c:pt idx="60">
                  <c:v>62.124857142857138</c:v>
                </c:pt>
                <c:pt idx="61">
                  <c:v>62.124857142857138</c:v>
                </c:pt>
                <c:pt idx="62">
                  <c:v>62.124857142857138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5-4EE7-97B9-B1D7B9F80939}"/>
            </c:ext>
          </c:extLst>
        </c:ser>
        <c:ser>
          <c:idx val="2"/>
          <c:order val="2"/>
          <c:tx>
            <c:v>LCL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[0]!RangeMRLCL2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95-4EE7-97B9-B1D7B9F80939}"/>
            </c:ext>
          </c:extLst>
        </c:ser>
        <c:ser>
          <c:idx val="3"/>
          <c:order val="3"/>
          <c:tx>
            <c:v>Mean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[0]!RangeMRAVG2</c:f>
              <c:numCache>
                <c:formatCode>General</c:formatCode>
                <c:ptCount val="63"/>
                <c:pt idx="0">
                  <c:v>19.015873015873016</c:v>
                </c:pt>
                <c:pt idx="1">
                  <c:v>19.015873015873016</c:v>
                </c:pt>
                <c:pt idx="2">
                  <c:v>19.015873015873016</c:v>
                </c:pt>
                <c:pt idx="3">
                  <c:v>19.015873015873016</c:v>
                </c:pt>
                <c:pt idx="4">
                  <c:v>19.015873015873016</c:v>
                </c:pt>
                <c:pt idx="5">
                  <c:v>19.015873015873016</c:v>
                </c:pt>
                <c:pt idx="6">
                  <c:v>19.015873015873016</c:v>
                </c:pt>
                <c:pt idx="7">
                  <c:v>19.015873015873016</c:v>
                </c:pt>
                <c:pt idx="8">
                  <c:v>19.015873015873016</c:v>
                </c:pt>
                <c:pt idx="9">
                  <c:v>19.015873015873016</c:v>
                </c:pt>
                <c:pt idx="10">
                  <c:v>19.015873015873016</c:v>
                </c:pt>
                <c:pt idx="11">
                  <c:v>19.015873015873016</c:v>
                </c:pt>
                <c:pt idx="12">
                  <c:v>19.015873015873016</c:v>
                </c:pt>
                <c:pt idx="13">
                  <c:v>19.015873015873016</c:v>
                </c:pt>
                <c:pt idx="14">
                  <c:v>19.015873015873016</c:v>
                </c:pt>
                <c:pt idx="15">
                  <c:v>19.015873015873016</c:v>
                </c:pt>
                <c:pt idx="16">
                  <c:v>19.015873015873016</c:v>
                </c:pt>
                <c:pt idx="17">
                  <c:v>19.015873015873016</c:v>
                </c:pt>
                <c:pt idx="18">
                  <c:v>19.015873015873016</c:v>
                </c:pt>
                <c:pt idx="19">
                  <c:v>19.015873015873016</c:v>
                </c:pt>
                <c:pt idx="20">
                  <c:v>19.015873015873016</c:v>
                </c:pt>
                <c:pt idx="21">
                  <c:v>19.015873015873016</c:v>
                </c:pt>
                <c:pt idx="22">
                  <c:v>19.015873015873016</c:v>
                </c:pt>
                <c:pt idx="23">
                  <c:v>19.015873015873016</c:v>
                </c:pt>
                <c:pt idx="24">
                  <c:v>19.015873015873016</c:v>
                </c:pt>
                <c:pt idx="25">
                  <c:v>19.015873015873016</c:v>
                </c:pt>
                <c:pt idx="26">
                  <c:v>19.015873015873016</c:v>
                </c:pt>
                <c:pt idx="27">
                  <c:v>19.015873015873016</c:v>
                </c:pt>
                <c:pt idx="28">
                  <c:v>19.015873015873016</c:v>
                </c:pt>
                <c:pt idx="29">
                  <c:v>19.015873015873016</c:v>
                </c:pt>
                <c:pt idx="30">
                  <c:v>19.015873015873016</c:v>
                </c:pt>
                <c:pt idx="31">
                  <c:v>19.015873015873016</c:v>
                </c:pt>
                <c:pt idx="32">
                  <c:v>19.015873015873016</c:v>
                </c:pt>
                <c:pt idx="33">
                  <c:v>19.015873015873016</c:v>
                </c:pt>
                <c:pt idx="34">
                  <c:v>19.015873015873016</c:v>
                </c:pt>
                <c:pt idx="35">
                  <c:v>19.015873015873016</c:v>
                </c:pt>
                <c:pt idx="36">
                  <c:v>19.015873015873016</c:v>
                </c:pt>
                <c:pt idx="37">
                  <c:v>19.015873015873016</c:v>
                </c:pt>
                <c:pt idx="38">
                  <c:v>19.015873015873016</c:v>
                </c:pt>
                <c:pt idx="39">
                  <c:v>19.015873015873016</c:v>
                </c:pt>
                <c:pt idx="40">
                  <c:v>19.015873015873016</c:v>
                </c:pt>
                <c:pt idx="41">
                  <c:v>19.015873015873016</c:v>
                </c:pt>
                <c:pt idx="42">
                  <c:v>19.015873015873016</c:v>
                </c:pt>
                <c:pt idx="43">
                  <c:v>19.015873015873016</c:v>
                </c:pt>
                <c:pt idx="44">
                  <c:v>19.015873015873016</c:v>
                </c:pt>
                <c:pt idx="45">
                  <c:v>19.015873015873016</c:v>
                </c:pt>
                <c:pt idx="46">
                  <c:v>19.015873015873016</c:v>
                </c:pt>
                <c:pt idx="47">
                  <c:v>19.015873015873016</c:v>
                </c:pt>
                <c:pt idx="48">
                  <c:v>19.015873015873016</c:v>
                </c:pt>
                <c:pt idx="49">
                  <c:v>19.015873015873016</c:v>
                </c:pt>
                <c:pt idx="50">
                  <c:v>19.015873015873016</c:v>
                </c:pt>
                <c:pt idx="51">
                  <c:v>19.015873015873016</c:v>
                </c:pt>
                <c:pt idx="52">
                  <c:v>19.015873015873016</c:v>
                </c:pt>
                <c:pt idx="53">
                  <c:v>19.015873015873016</c:v>
                </c:pt>
                <c:pt idx="54">
                  <c:v>19.015873015873016</c:v>
                </c:pt>
                <c:pt idx="55">
                  <c:v>19.015873015873016</c:v>
                </c:pt>
                <c:pt idx="56">
                  <c:v>19.015873015873016</c:v>
                </c:pt>
                <c:pt idx="57">
                  <c:v>19.015873015873016</c:v>
                </c:pt>
                <c:pt idx="58">
                  <c:v>19.015873015873016</c:v>
                </c:pt>
                <c:pt idx="59">
                  <c:v>19.015873015873016</c:v>
                </c:pt>
                <c:pt idx="60">
                  <c:v>19.015873015873016</c:v>
                </c:pt>
                <c:pt idx="61">
                  <c:v>19.015873015873016</c:v>
                </c:pt>
                <c:pt idx="62">
                  <c:v>19.015873015873016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95-4EE7-97B9-B1D7B9F8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824"/>
        <c:axId val="520044952"/>
      </c:lineChart>
      <c:catAx>
        <c:axId val="889450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0044952"/>
        <c:crosses val="autoZero"/>
        <c:auto val="1"/>
        <c:lblAlgn val="ctr"/>
        <c:lblOffset val="100"/>
        <c:tickMarkSkip val="1"/>
        <c:noMultiLvlLbl val="0"/>
      </c:catAx>
      <c:valAx>
        <c:axId val="520044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50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15715247635931E-2"/>
          <c:y val="1.6897536995467883E-2"/>
          <c:w val="0.96988674844963751"/>
          <c:h val="0.76480264560726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noFill/>
            </a:ln>
          </c:spPr>
          <c:invertIfNegative val="0"/>
          <c:cat>
            <c:numRef>
              <c:f>'Yield (Sub)'!$H$3:$H$302</c:f>
              <c:numCache>
                <c:formatCode>General</c:formatCode>
                <c:ptCount val="300"/>
                <c:pt idx="0">
                  <c:v>12</c:v>
                </c:pt>
                <c:pt idx="1">
                  <c:v>12.504480000000001</c:v>
                </c:pt>
                <c:pt idx="2">
                  <c:v>13.008960000000002</c:v>
                </c:pt>
                <c:pt idx="3">
                  <c:v>13.513440000000003</c:v>
                </c:pt>
                <c:pt idx="4">
                  <c:v>14.017920000000004</c:v>
                </c:pt>
                <c:pt idx="5">
                  <c:v>14.522400000000005</c:v>
                </c:pt>
                <c:pt idx="6">
                  <c:v>15.026880000000006</c:v>
                </c:pt>
                <c:pt idx="7">
                  <c:v>15.531360000000006</c:v>
                </c:pt>
                <c:pt idx="8">
                  <c:v>16.035840000000007</c:v>
                </c:pt>
                <c:pt idx="9">
                  <c:v>16.540320000000008</c:v>
                </c:pt>
                <c:pt idx="10">
                  <c:v>17.044800000000009</c:v>
                </c:pt>
                <c:pt idx="11">
                  <c:v>17.54928000000001</c:v>
                </c:pt>
                <c:pt idx="12">
                  <c:v>18.053760000000011</c:v>
                </c:pt>
                <c:pt idx="13">
                  <c:v>18.558240000000012</c:v>
                </c:pt>
                <c:pt idx="14">
                  <c:v>19.062720000000013</c:v>
                </c:pt>
                <c:pt idx="15">
                  <c:v>19.567200000000014</c:v>
                </c:pt>
                <c:pt idx="16">
                  <c:v>20.071680000000015</c:v>
                </c:pt>
                <c:pt idx="17">
                  <c:v>20.576160000000016</c:v>
                </c:pt>
                <c:pt idx="18">
                  <c:v>21.080640000000017</c:v>
                </c:pt>
                <c:pt idx="19">
                  <c:v>21.585120000000018</c:v>
                </c:pt>
                <c:pt idx="20">
                  <c:v>22.089600000000019</c:v>
                </c:pt>
                <c:pt idx="21">
                  <c:v>22.594080000000019</c:v>
                </c:pt>
                <c:pt idx="22">
                  <c:v>23.09856000000002</c:v>
                </c:pt>
                <c:pt idx="23">
                  <c:v>23.603040000000021</c:v>
                </c:pt>
                <c:pt idx="24">
                  <c:v>24.107520000000022</c:v>
                </c:pt>
                <c:pt idx="25">
                  <c:v>24.612000000000023</c:v>
                </c:pt>
                <c:pt idx="26">
                  <c:v>25.116480000000024</c:v>
                </c:pt>
                <c:pt idx="27">
                  <c:v>25.620960000000025</c:v>
                </c:pt>
                <c:pt idx="28">
                  <c:v>26.125440000000026</c:v>
                </c:pt>
                <c:pt idx="29">
                  <c:v>26.629920000000027</c:v>
                </c:pt>
                <c:pt idx="30">
                  <c:v>27.134400000000028</c:v>
                </c:pt>
                <c:pt idx="31">
                  <c:v>27.638880000000029</c:v>
                </c:pt>
                <c:pt idx="32">
                  <c:v>28.14336000000003</c:v>
                </c:pt>
                <c:pt idx="33">
                  <c:v>28.647840000000031</c:v>
                </c:pt>
                <c:pt idx="34">
                  <c:v>29.152320000000032</c:v>
                </c:pt>
                <c:pt idx="35">
                  <c:v>29.656800000000032</c:v>
                </c:pt>
                <c:pt idx="36">
                  <c:v>30.161280000000033</c:v>
                </c:pt>
                <c:pt idx="37">
                  <c:v>30.665760000000034</c:v>
                </c:pt>
                <c:pt idx="38">
                  <c:v>31.170240000000035</c:v>
                </c:pt>
                <c:pt idx="39">
                  <c:v>31.674720000000036</c:v>
                </c:pt>
                <c:pt idx="40">
                  <c:v>32.179200000000037</c:v>
                </c:pt>
                <c:pt idx="41">
                  <c:v>32.683680000000038</c:v>
                </c:pt>
                <c:pt idx="42">
                  <c:v>33.188160000000039</c:v>
                </c:pt>
                <c:pt idx="43">
                  <c:v>33.69264000000004</c:v>
                </c:pt>
                <c:pt idx="44">
                  <c:v>34.197120000000041</c:v>
                </c:pt>
                <c:pt idx="45">
                  <c:v>34.701600000000042</c:v>
                </c:pt>
                <c:pt idx="46">
                  <c:v>35.206080000000043</c:v>
                </c:pt>
                <c:pt idx="47">
                  <c:v>35.710560000000044</c:v>
                </c:pt>
                <c:pt idx="48">
                  <c:v>36.215040000000045</c:v>
                </c:pt>
                <c:pt idx="49">
                  <c:v>36.719520000000045</c:v>
                </c:pt>
                <c:pt idx="50">
                  <c:v>37.224000000000046</c:v>
                </c:pt>
                <c:pt idx="51">
                  <c:v>37.728480000000047</c:v>
                </c:pt>
                <c:pt idx="52">
                  <c:v>38.232960000000048</c:v>
                </c:pt>
                <c:pt idx="53">
                  <c:v>38.737440000000049</c:v>
                </c:pt>
                <c:pt idx="54">
                  <c:v>39.24192000000005</c:v>
                </c:pt>
                <c:pt idx="55">
                  <c:v>39.746400000000051</c:v>
                </c:pt>
                <c:pt idx="56">
                  <c:v>40.250880000000052</c:v>
                </c:pt>
                <c:pt idx="57">
                  <c:v>40.755360000000053</c:v>
                </c:pt>
                <c:pt idx="58">
                  <c:v>41.259840000000054</c:v>
                </c:pt>
                <c:pt idx="59">
                  <c:v>41.764320000000055</c:v>
                </c:pt>
                <c:pt idx="60">
                  <c:v>42.268800000000056</c:v>
                </c:pt>
                <c:pt idx="61">
                  <c:v>42.773280000000057</c:v>
                </c:pt>
                <c:pt idx="62">
                  <c:v>43.277760000000058</c:v>
                </c:pt>
                <c:pt idx="63">
                  <c:v>43.782240000000058</c:v>
                </c:pt>
                <c:pt idx="64">
                  <c:v>44.286720000000059</c:v>
                </c:pt>
                <c:pt idx="65">
                  <c:v>44.79120000000006</c:v>
                </c:pt>
                <c:pt idx="66">
                  <c:v>45.295680000000061</c:v>
                </c:pt>
                <c:pt idx="67">
                  <c:v>45.800160000000062</c:v>
                </c:pt>
                <c:pt idx="68">
                  <c:v>46.304640000000063</c:v>
                </c:pt>
                <c:pt idx="69">
                  <c:v>46.809120000000064</c:v>
                </c:pt>
                <c:pt idx="70">
                  <c:v>47.313600000000065</c:v>
                </c:pt>
                <c:pt idx="71">
                  <c:v>47.818080000000066</c:v>
                </c:pt>
                <c:pt idx="72">
                  <c:v>48.322560000000067</c:v>
                </c:pt>
                <c:pt idx="73">
                  <c:v>48.827040000000068</c:v>
                </c:pt>
                <c:pt idx="74">
                  <c:v>49.331520000000069</c:v>
                </c:pt>
                <c:pt idx="75">
                  <c:v>49.83600000000007</c:v>
                </c:pt>
                <c:pt idx="76">
                  <c:v>50.340480000000071</c:v>
                </c:pt>
                <c:pt idx="77">
                  <c:v>50.844960000000071</c:v>
                </c:pt>
                <c:pt idx="78">
                  <c:v>51.349440000000072</c:v>
                </c:pt>
                <c:pt idx="79">
                  <c:v>51.853920000000073</c:v>
                </c:pt>
                <c:pt idx="80">
                  <c:v>52.358400000000074</c:v>
                </c:pt>
                <c:pt idx="81">
                  <c:v>52.862880000000075</c:v>
                </c:pt>
                <c:pt idx="82">
                  <c:v>53.367360000000076</c:v>
                </c:pt>
                <c:pt idx="83">
                  <c:v>53.871840000000077</c:v>
                </c:pt>
                <c:pt idx="84">
                  <c:v>54.376320000000078</c:v>
                </c:pt>
                <c:pt idx="85">
                  <c:v>54.880800000000079</c:v>
                </c:pt>
                <c:pt idx="86">
                  <c:v>55.38528000000008</c:v>
                </c:pt>
                <c:pt idx="87">
                  <c:v>55.889760000000081</c:v>
                </c:pt>
                <c:pt idx="88">
                  <c:v>56.394240000000082</c:v>
                </c:pt>
                <c:pt idx="89">
                  <c:v>56.898720000000083</c:v>
                </c:pt>
                <c:pt idx="90">
                  <c:v>57.403200000000083</c:v>
                </c:pt>
                <c:pt idx="91">
                  <c:v>57.907680000000084</c:v>
                </c:pt>
                <c:pt idx="92">
                  <c:v>58.412160000000085</c:v>
                </c:pt>
                <c:pt idx="93">
                  <c:v>58.916640000000086</c:v>
                </c:pt>
                <c:pt idx="94">
                  <c:v>59.421120000000087</c:v>
                </c:pt>
                <c:pt idx="95">
                  <c:v>59.925600000000088</c:v>
                </c:pt>
                <c:pt idx="96">
                  <c:v>60.430080000000089</c:v>
                </c:pt>
                <c:pt idx="97">
                  <c:v>60.93456000000009</c:v>
                </c:pt>
                <c:pt idx="98">
                  <c:v>61.439040000000091</c:v>
                </c:pt>
                <c:pt idx="99">
                  <c:v>61.943520000000092</c:v>
                </c:pt>
                <c:pt idx="100">
                  <c:v>62.448000000000093</c:v>
                </c:pt>
                <c:pt idx="101">
                  <c:v>62.952480000000094</c:v>
                </c:pt>
                <c:pt idx="102">
                  <c:v>63.456960000000095</c:v>
                </c:pt>
                <c:pt idx="103">
                  <c:v>63.961440000000096</c:v>
                </c:pt>
                <c:pt idx="104">
                  <c:v>64.465920000000096</c:v>
                </c:pt>
                <c:pt idx="105">
                  <c:v>64.970400000000097</c:v>
                </c:pt>
                <c:pt idx="106">
                  <c:v>65.474880000000098</c:v>
                </c:pt>
                <c:pt idx="107">
                  <c:v>65.979360000000099</c:v>
                </c:pt>
                <c:pt idx="108">
                  <c:v>66.4838400000001</c:v>
                </c:pt>
                <c:pt idx="109">
                  <c:v>66.988320000000101</c:v>
                </c:pt>
                <c:pt idx="110">
                  <c:v>67.492800000000102</c:v>
                </c:pt>
                <c:pt idx="111">
                  <c:v>67.997280000000103</c:v>
                </c:pt>
                <c:pt idx="112">
                  <c:v>68.501760000000104</c:v>
                </c:pt>
                <c:pt idx="113">
                  <c:v>69.006240000000105</c:v>
                </c:pt>
                <c:pt idx="114">
                  <c:v>69.510720000000106</c:v>
                </c:pt>
                <c:pt idx="115">
                  <c:v>70.015200000000107</c:v>
                </c:pt>
                <c:pt idx="116">
                  <c:v>70.519680000000108</c:v>
                </c:pt>
                <c:pt idx="117">
                  <c:v>71.024160000000109</c:v>
                </c:pt>
                <c:pt idx="118">
                  <c:v>71.528640000000109</c:v>
                </c:pt>
                <c:pt idx="119">
                  <c:v>72.03312000000011</c:v>
                </c:pt>
                <c:pt idx="120">
                  <c:v>72.537600000000111</c:v>
                </c:pt>
                <c:pt idx="121">
                  <c:v>73.042080000000112</c:v>
                </c:pt>
                <c:pt idx="122">
                  <c:v>73.546560000000113</c:v>
                </c:pt>
                <c:pt idx="123">
                  <c:v>74.051040000000114</c:v>
                </c:pt>
                <c:pt idx="124">
                  <c:v>74.555520000000115</c:v>
                </c:pt>
                <c:pt idx="125">
                  <c:v>75.060000000000116</c:v>
                </c:pt>
                <c:pt idx="126">
                  <c:v>75.564480000000117</c:v>
                </c:pt>
                <c:pt idx="127">
                  <c:v>76.068960000000118</c:v>
                </c:pt>
                <c:pt idx="128">
                  <c:v>76.573440000000119</c:v>
                </c:pt>
                <c:pt idx="129">
                  <c:v>77.07792000000012</c:v>
                </c:pt>
                <c:pt idx="130">
                  <c:v>77.582400000000121</c:v>
                </c:pt>
                <c:pt idx="131">
                  <c:v>78.086880000000122</c:v>
                </c:pt>
                <c:pt idx="132">
                  <c:v>78.591360000000122</c:v>
                </c:pt>
                <c:pt idx="133">
                  <c:v>79.095840000000123</c:v>
                </c:pt>
                <c:pt idx="134">
                  <c:v>79.600320000000124</c:v>
                </c:pt>
                <c:pt idx="135">
                  <c:v>80.104800000000125</c:v>
                </c:pt>
                <c:pt idx="136">
                  <c:v>80.609280000000126</c:v>
                </c:pt>
                <c:pt idx="137">
                  <c:v>81.113760000000127</c:v>
                </c:pt>
                <c:pt idx="138">
                  <c:v>81.618240000000128</c:v>
                </c:pt>
                <c:pt idx="139">
                  <c:v>82.122720000000129</c:v>
                </c:pt>
                <c:pt idx="140">
                  <c:v>82.62720000000013</c:v>
                </c:pt>
                <c:pt idx="141">
                  <c:v>83.131680000000131</c:v>
                </c:pt>
                <c:pt idx="142">
                  <c:v>83.636160000000132</c:v>
                </c:pt>
                <c:pt idx="143">
                  <c:v>84.140640000000133</c:v>
                </c:pt>
                <c:pt idx="144">
                  <c:v>84.645120000000134</c:v>
                </c:pt>
                <c:pt idx="145">
                  <c:v>85.149600000000135</c:v>
                </c:pt>
                <c:pt idx="146">
                  <c:v>85.654080000000135</c:v>
                </c:pt>
                <c:pt idx="147">
                  <c:v>86.158560000000136</c:v>
                </c:pt>
                <c:pt idx="148">
                  <c:v>86.663040000000137</c:v>
                </c:pt>
                <c:pt idx="149">
                  <c:v>87.167520000000138</c:v>
                </c:pt>
                <c:pt idx="150">
                  <c:v>87.672000000000139</c:v>
                </c:pt>
                <c:pt idx="151">
                  <c:v>88.17648000000014</c:v>
                </c:pt>
                <c:pt idx="152">
                  <c:v>88.680960000000141</c:v>
                </c:pt>
                <c:pt idx="153">
                  <c:v>89.185440000000142</c:v>
                </c:pt>
                <c:pt idx="154">
                  <c:v>89.689920000000143</c:v>
                </c:pt>
                <c:pt idx="155">
                  <c:v>90.194400000000144</c:v>
                </c:pt>
                <c:pt idx="156">
                  <c:v>90.698880000000145</c:v>
                </c:pt>
                <c:pt idx="157">
                  <c:v>91.203360000000146</c:v>
                </c:pt>
                <c:pt idx="158">
                  <c:v>91.707840000000147</c:v>
                </c:pt>
                <c:pt idx="159">
                  <c:v>92.212320000000148</c:v>
                </c:pt>
                <c:pt idx="160">
                  <c:v>92.716800000000148</c:v>
                </c:pt>
                <c:pt idx="161">
                  <c:v>93.221280000000149</c:v>
                </c:pt>
                <c:pt idx="162">
                  <c:v>93.72576000000015</c:v>
                </c:pt>
                <c:pt idx="163">
                  <c:v>94.230240000000151</c:v>
                </c:pt>
                <c:pt idx="164">
                  <c:v>94.734720000000152</c:v>
                </c:pt>
                <c:pt idx="165">
                  <c:v>95.239200000000153</c:v>
                </c:pt>
                <c:pt idx="166">
                  <c:v>95.743680000000154</c:v>
                </c:pt>
                <c:pt idx="167">
                  <c:v>96.248160000000155</c:v>
                </c:pt>
                <c:pt idx="168">
                  <c:v>96.752640000000156</c:v>
                </c:pt>
                <c:pt idx="169">
                  <c:v>97.257120000000157</c:v>
                </c:pt>
                <c:pt idx="170">
                  <c:v>97.761600000000158</c:v>
                </c:pt>
                <c:pt idx="171">
                  <c:v>98.266080000000159</c:v>
                </c:pt>
                <c:pt idx="172">
                  <c:v>98.77056000000016</c:v>
                </c:pt>
                <c:pt idx="173">
                  <c:v>99.27504000000016</c:v>
                </c:pt>
                <c:pt idx="174">
                  <c:v>99.779520000000161</c:v>
                </c:pt>
                <c:pt idx="175">
                  <c:v>100.28400000000016</c:v>
                </c:pt>
                <c:pt idx="176">
                  <c:v>100.78848000000016</c:v>
                </c:pt>
                <c:pt idx="177">
                  <c:v>101.29296000000016</c:v>
                </c:pt>
                <c:pt idx="178">
                  <c:v>101.79744000000017</c:v>
                </c:pt>
                <c:pt idx="179">
                  <c:v>102.30192000000017</c:v>
                </c:pt>
                <c:pt idx="180">
                  <c:v>102.80640000000017</c:v>
                </c:pt>
                <c:pt idx="181">
                  <c:v>103.31088000000017</c:v>
                </c:pt>
                <c:pt idx="182">
                  <c:v>103.81536000000017</c:v>
                </c:pt>
                <c:pt idx="183">
                  <c:v>104.31984000000017</c:v>
                </c:pt>
                <c:pt idx="184">
                  <c:v>104.82432000000017</c:v>
                </c:pt>
                <c:pt idx="185">
                  <c:v>105.32880000000017</c:v>
                </c:pt>
                <c:pt idx="186">
                  <c:v>105.83328000000017</c:v>
                </c:pt>
                <c:pt idx="187">
                  <c:v>106.33776000000017</c:v>
                </c:pt>
                <c:pt idx="188">
                  <c:v>106.84224000000017</c:v>
                </c:pt>
                <c:pt idx="189">
                  <c:v>107.34672000000018</c:v>
                </c:pt>
                <c:pt idx="190">
                  <c:v>107.85120000000018</c:v>
                </c:pt>
                <c:pt idx="191">
                  <c:v>108.35568000000018</c:v>
                </c:pt>
                <c:pt idx="192">
                  <c:v>108.86016000000018</c:v>
                </c:pt>
                <c:pt idx="193">
                  <c:v>109.36464000000018</c:v>
                </c:pt>
                <c:pt idx="194">
                  <c:v>109.86912000000018</c:v>
                </c:pt>
                <c:pt idx="195">
                  <c:v>110.37360000000018</c:v>
                </c:pt>
                <c:pt idx="196">
                  <c:v>110.87808000000018</c:v>
                </c:pt>
                <c:pt idx="197">
                  <c:v>111.38256000000018</c:v>
                </c:pt>
                <c:pt idx="198">
                  <c:v>111.88704000000018</c:v>
                </c:pt>
                <c:pt idx="199">
                  <c:v>112.39152000000018</c:v>
                </c:pt>
                <c:pt idx="200">
                  <c:v>112.89600000000019</c:v>
                </c:pt>
                <c:pt idx="201">
                  <c:v>113.40048000000019</c:v>
                </c:pt>
                <c:pt idx="202">
                  <c:v>113.90496000000019</c:v>
                </c:pt>
                <c:pt idx="203">
                  <c:v>114.40944000000019</c:v>
                </c:pt>
                <c:pt idx="204">
                  <c:v>114.91392000000019</c:v>
                </c:pt>
                <c:pt idx="205">
                  <c:v>115.41840000000019</c:v>
                </c:pt>
                <c:pt idx="206">
                  <c:v>115.92288000000019</c:v>
                </c:pt>
                <c:pt idx="207">
                  <c:v>116.42736000000019</c:v>
                </c:pt>
                <c:pt idx="208">
                  <c:v>116.93184000000019</c:v>
                </c:pt>
                <c:pt idx="209">
                  <c:v>117.43632000000019</c:v>
                </c:pt>
                <c:pt idx="210">
                  <c:v>117.94080000000019</c:v>
                </c:pt>
                <c:pt idx="211">
                  <c:v>118.4452800000002</c:v>
                </c:pt>
                <c:pt idx="212">
                  <c:v>118.9497600000002</c:v>
                </c:pt>
                <c:pt idx="213">
                  <c:v>119.4542400000002</c:v>
                </c:pt>
                <c:pt idx="214">
                  <c:v>119.9587200000002</c:v>
                </c:pt>
                <c:pt idx="215">
                  <c:v>120.4632000000002</c:v>
                </c:pt>
                <c:pt idx="216">
                  <c:v>120.9676800000002</c:v>
                </c:pt>
                <c:pt idx="217">
                  <c:v>121.4721600000002</c:v>
                </c:pt>
                <c:pt idx="218">
                  <c:v>121.9766400000002</c:v>
                </c:pt>
                <c:pt idx="219">
                  <c:v>122.4811200000002</c:v>
                </c:pt>
                <c:pt idx="220">
                  <c:v>122.9856000000002</c:v>
                </c:pt>
                <c:pt idx="221">
                  <c:v>123.49008000000021</c:v>
                </c:pt>
                <c:pt idx="222">
                  <c:v>123.99456000000021</c:v>
                </c:pt>
                <c:pt idx="223">
                  <c:v>124.49904000000021</c:v>
                </c:pt>
                <c:pt idx="224">
                  <c:v>125.00352000000021</c:v>
                </c:pt>
                <c:pt idx="225">
                  <c:v>125.50800000000021</c:v>
                </c:pt>
                <c:pt idx="226">
                  <c:v>126.01248000000021</c:v>
                </c:pt>
                <c:pt idx="227">
                  <c:v>126.51696000000021</c:v>
                </c:pt>
                <c:pt idx="228">
                  <c:v>127.02144000000021</c:v>
                </c:pt>
                <c:pt idx="229">
                  <c:v>127.52592000000021</c:v>
                </c:pt>
                <c:pt idx="230">
                  <c:v>128.03040000000021</c:v>
                </c:pt>
                <c:pt idx="231">
                  <c:v>128.53488000000021</c:v>
                </c:pt>
                <c:pt idx="232">
                  <c:v>129.03936000000022</c:v>
                </c:pt>
                <c:pt idx="233">
                  <c:v>129.54384000000022</c:v>
                </c:pt>
                <c:pt idx="234">
                  <c:v>130.04832000000022</c:v>
                </c:pt>
                <c:pt idx="235">
                  <c:v>130.55280000000022</c:v>
                </c:pt>
                <c:pt idx="236">
                  <c:v>131.05728000000022</c:v>
                </c:pt>
                <c:pt idx="237">
                  <c:v>131.56176000000022</c:v>
                </c:pt>
                <c:pt idx="238">
                  <c:v>132.06624000000022</c:v>
                </c:pt>
                <c:pt idx="239">
                  <c:v>132.57072000000022</c:v>
                </c:pt>
                <c:pt idx="240">
                  <c:v>133.07520000000022</c:v>
                </c:pt>
                <c:pt idx="241">
                  <c:v>133.57968000000022</c:v>
                </c:pt>
                <c:pt idx="242">
                  <c:v>134.08416000000022</c:v>
                </c:pt>
                <c:pt idx="243">
                  <c:v>134.58864000000023</c:v>
                </c:pt>
                <c:pt idx="244">
                  <c:v>135.09312000000023</c:v>
                </c:pt>
                <c:pt idx="245">
                  <c:v>135.59760000000023</c:v>
                </c:pt>
                <c:pt idx="246">
                  <c:v>136.10208000000023</c:v>
                </c:pt>
                <c:pt idx="247">
                  <c:v>136.60656000000023</c:v>
                </c:pt>
                <c:pt idx="248">
                  <c:v>137.11104000000023</c:v>
                </c:pt>
                <c:pt idx="249">
                  <c:v>137.61552000000023</c:v>
                </c:pt>
                <c:pt idx="250">
                  <c:v>138.12000000000023</c:v>
                </c:pt>
                <c:pt idx="251">
                  <c:v>138.62448000000023</c:v>
                </c:pt>
                <c:pt idx="252">
                  <c:v>139.12896000000023</c:v>
                </c:pt>
                <c:pt idx="253">
                  <c:v>139.63344000000023</c:v>
                </c:pt>
                <c:pt idx="254">
                  <c:v>140.13792000000024</c:v>
                </c:pt>
                <c:pt idx="255">
                  <c:v>140.64240000000024</c:v>
                </c:pt>
                <c:pt idx="256">
                  <c:v>141.14688000000024</c:v>
                </c:pt>
                <c:pt idx="257">
                  <c:v>141.65136000000024</c:v>
                </c:pt>
                <c:pt idx="258">
                  <c:v>142.15584000000024</c:v>
                </c:pt>
                <c:pt idx="259">
                  <c:v>142.66032000000024</c:v>
                </c:pt>
                <c:pt idx="260">
                  <c:v>143.16480000000024</c:v>
                </c:pt>
                <c:pt idx="261">
                  <c:v>143.66928000000024</c:v>
                </c:pt>
                <c:pt idx="262">
                  <c:v>144.17376000000024</c:v>
                </c:pt>
                <c:pt idx="263">
                  <c:v>144.67824000000024</c:v>
                </c:pt>
                <c:pt idx="264">
                  <c:v>145.18272000000024</c:v>
                </c:pt>
                <c:pt idx="265">
                  <c:v>145.68720000000025</c:v>
                </c:pt>
                <c:pt idx="266">
                  <c:v>146.19168000000025</c:v>
                </c:pt>
                <c:pt idx="267">
                  <c:v>146.69616000000025</c:v>
                </c:pt>
                <c:pt idx="268">
                  <c:v>147.20064000000025</c:v>
                </c:pt>
                <c:pt idx="269">
                  <c:v>147.70512000000025</c:v>
                </c:pt>
                <c:pt idx="270">
                  <c:v>148.20960000000025</c:v>
                </c:pt>
                <c:pt idx="271">
                  <c:v>148.71408000000025</c:v>
                </c:pt>
                <c:pt idx="272">
                  <c:v>149.21856000000025</c:v>
                </c:pt>
                <c:pt idx="273">
                  <c:v>149.72304000000025</c:v>
                </c:pt>
                <c:pt idx="274">
                  <c:v>150.22752000000025</c:v>
                </c:pt>
                <c:pt idx="275">
                  <c:v>150.73200000000026</c:v>
                </c:pt>
                <c:pt idx="276">
                  <c:v>151.23648000000026</c:v>
                </c:pt>
                <c:pt idx="277">
                  <c:v>151.74096000000026</c:v>
                </c:pt>
                <c:pt idx="278">
                  <c:v>152.24544000000026</c:v>
                </c:pt>
                <c:pt idx="279">
                  <c:v>152.74992000000026</c:v>
                </c:pt>
                <c:pt idx="280">
                  <c:v>153.25440000000026</c:v>
                </c:pt>
                <c:pt idx="281">
                  <c:v>153.75888000000026</c:v>
                </c:pt>
                <c:pt idx="282">
                  <c:v>154.26336000000026</c:v>
                </c:pt>
                <c:pt idx="283">
                  <c:v>154.76784000000026</c:v>
                </c:pt>
                <c:pt idx="284">
                  <c:v>155.27232000000026</c:v>
                </c:pt>
                <c:pt idx="285">
                  <c:v>155.77680000000026</c:v>
                </c:pt>
                <c:pt idx="286">
                  <c:v>156.28128000000027</c:v>
                </c:pt>
                <c:pt idx="287">
                  <c:v>156.78576000000027</c:v>
                </c:pt>
                <c:pt idx="288">
                  <c:v>157.29024000000027</c:v>
                </c:pt>
                <c:pt idx="289">
                  <c:v>157.79472000000027</c:v>
                </c:pt>
                <c:pt idx="290">
                  <c:v>158.29920000000027</c:v>
                </c:pt>
                <c:pt idx="291">
                  <c:v>158.80368000000027</c:v>
                </c:pt>
                <c:pt idx="292">
                  <c:v>159.30816000000027</c:v>
                </c:pt>
                <c:pt idx="293">
                  <c:v>159.81264000000027</c:v>
                </c:pt>
                <c:pt idx="294">
                  <c:v>160.31712000000027</c:v>
                </c:pt>
                <c:pt idx="295">
                  <c:v>160.82160000000027</c:v>
                </c:pt>
                <c:pt idx="296">
                  <c:v>161.32608000000027</c:v>
                </c:pt>
                <c:pt idx="297">
                  <c:v>161.83056000000028</c:v>
                </c:pt>
                <c:pt idx="298">
                  <c:v>162.33504000000028</c:v>
                </c:pt>
                <c:pt idx="299">
                  <c:v>162.83952000000028</c:v>
                </c:pt>
              </c:numCache>
            </c:numRef>
          </c:cat>
          <c:val>
            <c:numRef>
              <c:f>'Yield (Sub)'!$I$3:$I$302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0.40699999999999997</c:v>
                </c:pt>
                <c:pt idx="27">
                  <c:v>0.40699999999999997</c:v>
                </c:pt>
                <c:pt idx="28">
                  <c:v>0.40699999999999997</c:v>
                </c:pt>
                <c:pt idx="29">
                  <c:v>0.40699999999999997</c:v>
                </c:pt>
                <c:pt idx="30">
                  <c:v>0.40699999999999997</c:v>
                </c:pt>
                <c:pt idx="31">
                  <c:v>0.40699999999999997</c:v>
                </c:pt>
                <c:pt idx="32">
                  <c:v>0.40699999999999997</c:v>
                </c:pt>
                <c:pt idx="33">
                  <c:v>0.40699999999999997</c:v>
                </c:pt>
                <c:pt idx="34">
                  <c:v>0.40699999999999997</c:v>
                </c:pt>
                <c:pt idx="35">
                  <c:v>0.40699999999999997</c:v>
                </c:pt>
                <c:pt idx="36">
                  <c:v>0.40699999999999997</c:v>
                </c:pt>
                <c:pt idx="37">
                  <c:v>0.40699999999999997</c:v>
                </c:pt>
                <c:pt idx="38">
                  <c:v>0.40699999999999997</c:v>
                </c:pt>
                <c:pt idx="39">
                  <c:v>0.40699999999999997</c:v>
                </c:pt>
                <c:pt idx="40">
                  <c:v>0.40699999999999997</c:v>
                </c:pt>
                <c:pt idx="41">
                  <c:v>0.40699999999999997</c:v>
                </c:pt>
                <c:pt idx="42">
                  <c:v>0.40699999999999997</c:v>
                </c:pt>
                <c:pt idx="43">
                  <c:v>0.40699999999999997</c:v>
                </c:pt>
                <c:pt idx="44">
                  <c:v>0.40699999999999997</c:v>
                </c:pt>
                <c:pt idx="45">
                  <c:v>0.40699999999999997</c:v>
                </c:pt>
                <c:pt idx="46">
                  <c:v>0.40699999999999997</c:v>
                </c:pt>
                <c:pt idx="47">
                  <c:v>0.40699999999999997</c:v>
                </c:pt>
                <c:pt idx="48">
                  <c:v>0.40699999999999997</c:v>
                </c:pt>
                <c:pt idx="49">
                  <c:v>0.40699999999999997</c:v>
                </c:pt>
                <c:pt idx="50">
                  <c:v>0.40699999999999997</c:v>
                </c:pt>
                <c:pt idx="51">
                  <c:v>0.40699999999999997</c:v>
                </c:pt>
                <c:pt idx="52">
                  <c:v>0.40699999999999997</c:v>
                </c:pt>
                <c:pt idx="53">
                  <c:v>0.40699999999999997</c:v>
                </c:pt>
                <c:pt idx="54">
                  <c:v>0.40699999999999997</c:v>
                </c:pt>
                <c:pt idx="55">
                  <c:v>0.40699999999999997</c:v>
                </c:pt>
                <c:pt idx="56">
                  <c:v>0.40699999999999997</c:v>
                </c:pt>
                <c:pt idx="57">
                  <c:v>0.40699999999999997</c:v>
                </c:pt>
                <c:pt idx="58">
                  <c:v>0.40699999999999997</c:v>
                </c:pt>
                <c:pt idx="59">
                  <c:v>0.40699999999999997</c:v>
                </c:pt>
                <c:pt idx="60">
                  <c:v>0.40699999999999997</c:v>
                </c:pt>
                <c:pt idx="61">
                  <c:v>0.40699999999999997</c:v>
                </c:pt>
                <c:pt idx="62">
                  <c:v>0.40699999999999997</c:v>
                </c:pt>
                <c:pt idx="63">
                  <c:v>0.40699999999999997</c:v>
                </c:pt>
                <c:pt idx="64">
                  <c:v>0.40699999999999997</c:v>
                </c:pt>
                <c:pt idx="65">
                  <c:v>0.40699999999999997</c:v>
                </c:pt>
                <c:pt idx="66">
                  <c:v>0.32800000000000001</c:v>
                </c:pt>
                <c:pt idx="67">
                  <c:v>0.32800000000000001</c:v>
                </c:pt>
                <c:pt idx="68">
                  <c:v>0.32800000000000001</c:v>
                </c:pt>
                <c:pt idx="69">
                  <c:v>0.32800000000000001</c:v>
                </c:pt>
                <c:pt idx="70">
                  <c:v>0.32800000000000001</c:v>
                </c:pt>
                <c:pt idx="71">
                  <c:v>0.32800000000000001</c:v>
                </c:pt>
                <c:pt idx="72">
                  <c:v>0.32800000000000001</c:v>
                </c:pt>
                <c:pt idx="73">
                  <c:v>0.32800000000000001</c:v>
                </c:pt>
                <c:pt idx="74">
                  <c:v>0.32800000000000001</c:v>
                </c:pt>
                <c:pt idx="75">
                  <c:v>0.32800000000000001</c:v>
                </c:pt>
                <c:pt idx="76">
                  <c:v>0.32800000000000001</c:v>
                </c:pt>
                <c:pt idx="77">
                  <c:v>0.32800000000000001</c:v>
                </c:pt>
                <c:pt idx="78">
                  <c:v>0.32800000000000001</c:v>
                </c:pt>
                <c:pt idx="79">
                  <c:v>0.32800000000000001</c:v>
                </c:pt>
                <c:pt idx="80">
                  <c:v>0.32800000000000001</c:v>
                </c:pt>
                <c:pt idx="81">
                  <c:v>0.32800000000000001</c:v>
                </c:pt>
                <c:pt idx="82">
                  <c:v>0.32800000000000001</c:v>
                </c:pt>
                <c:pt idx="83">
                  <c:v>0.32800000000000001</c:v>
                </c:pt>
                <c:pt idx="84">
                  <c:v>0.32800000000000001</c:v>
                </c:pt>
                <c:pt idx="85">
                  <c:v>0.32800000000000001</c:v>
                </c:pt>
                <c:pt idx="86">
                  <c:v>0.32800000000000001</c:v>
                </c:pt>
                <c:pt idx="87">
                  <c:v>0.32800000000000001</c:v>
                </c:pt>
                <c:pt idx="88">
                  <c:v>0.32800000000000001</c:v>
                </c:pt>
                <c:pt idx="89">
                  <c:v>0.32800000000000001</c:v>
                </c:pt>
                <c:pt idx="90">
                  <c:v>0.32800000000000001</c:v>
                </c:pt>
                <c:pt idx="91">
                  <c:v>0.32800000000000001</c:v>
                </c:pt>
                <c:pt idx="92">
                  <c:v>0.32800000000000001</c:v>
                </c:pt>
                <c:pt idx="93">
                  <c:v>0.32800000000000001</c:v>
                </c:pt>
                <c:pt idx="94">
                  <c:v>0.32800000000000001</c:v>
                </c:pt>
                <c:pt idx="95">
                  <c:v>0.32800000000000001</c:v>
                </c:pt>
                <c:pt idx="96">
                  <c:v>0.32800000000000001</c:v>
                </c:pt>
                <c:pt idx="97">
                  <c:v>0.32800000000000001</c:v>
                </c:pt>
                <c:pt idx="98">
                  <c:v>0.32800000000000001</c:v>
                </c:pt>
                <c:pt idx="99">
                  <c:v>0.32800000000000001</c:v>
                </c:pt>
                <c:pt idx="100">
                  <c:v>0.32800000000000001</c:v>
                </c:pt>
                <c:pt idx="101">
                  <c:v>0.32800000000000001</c:v>
                </c:pt>
                <c:pt idx="102">
                  <c:v>0.32800000000000001</c:v>
                </c:pt>
                <c:pt idx="103">
                  <c:v>0.32800000000000001</c:v>
                </c:pt>
                <c:pt idx="104">
                  <c:v>0.32800000000000001</c:v>
                </c:pt>
                <c:pt idx="105">
                  <c:v>0.32800000000000001</c:v>
                </c:pt>
                <c:pt idx="106">
                  <c:v>0.23499999999999999</c:v>
                </c:pt>
                <c:pt idx="107">
                  <c:v>0.23499999999999999</c:v>
                </c:pt>
                <c:pt idx="108">
                  <c:v>0.23499999999999999</c:v>
                </c:pt>
                <c:pt idx="109">
                  <c:v>0.23499999999999999</c:v>
                </c:pt>
                <c:pt idx="110">
                  <c:v>0.23499999999999999</c:v>
                </c:pt>
                <c:pt idx="111">
                  <c:v>0.23499999999999999</c:v>
                </c:pt>
                <c:pt idx="112">
                  <c:v>0.23499999999999999</c:v>
                </c:pt>
                <c:pt idx="113">
                  <c:v>0.23499999999999999</c:v>
                </c:pt>
                <c:pt idx="114">
                  <c:v>0.23499999999999999</c:v>
                </c:pt>
                <c:pt idx="115">
                  <c:v>0.23499999999999999</c:v>
                </c:pt>
                <c:pt idx="116">
                  <c:v>0.23499999999999999</c:v>
                </c:pt>
                <c:pt idx="117">
                  <c:v>0.23499999999999999</c:v>
                </c:pt>
                <c:pt idx="118">
                  <c:v>0.23499999999999999</c:v>
                </c:pt>
                <c:pt idx="119">
                  <c:v>0.23499999999999999</c:v>
                </c:pt>
                <c:pt idx="120">
                  <c:v>0.23499999999999999</c:v>
                </c:pt>
                <c:pt idx="121">
                  <c:v>0.23499999999999999</c:v>
                </c:pt>
                <c:pt idx="122">
                  <c:v>0.23499999999999999</c:v>
                </c:pt>
                <c:pt idx="123">
                  <c:v>0.23499999999999999</c:v>
                </c:pt>
                <c:pt idx="124">
                  <c:v>0.23499999999999999</c:v>
                </c:pt>
                <c:pt idx="125">
                  <c:v>0.23499999999999999</c:v>
                </c:pt>
                <c:pt idx="126">
                  <c:v>0.23499999999999999</c:v>
                </c:pt>
                <c:pt idx="127">
                  <c:v>0.23499999999999999</c:v>
                </c:pt>
                <c:pt idx="128">
                  <c:v>0.23499999999999999</c:v>
                </c:pt>
                <c:pt idx="129">
                  <c:v>0.23499999999999999</c:v>
                </c:pt>
                <c:pt idx="130">
                  <c:v>0.23499999999999999</c:v>
                </c:pt>
                <c:pt idx="131">
                  <c:v>0.23499999999999999</c:v>
                </c:pt>
                <c:pt idx="132">
                  <c:v>0.23499999999999999</c:v>
                </c:pt>
                <c:pt idx="133">
                  <c:v>0.23499999999999999</c:v>
                </c:pt>
                <c:pt idx="134">
                  <c:v>0.23499999999999999</c:v>
                </c:pt>
                <c:pt idx="135">
                  <c:v>0.23499999999999999</c:v>
                </c:pt>
                <c:pt idx="136">
                  <c:v>8.0000000000000071E-3</c:v>
                </c:pt>
                <c:pt idx="137">
                  <c:v>8.0000000000000071E-3</c:v>
                </c:pt>
                <c:pt idx="138">
                  <c:v>8.0000000000000071E-3</c:v>
                </c:pt>
                <c:pt idx="139">
                  <c:v>8.0000000000000071E-3</c:v>
                </c:pt>
                <c:pt idx="140">
                  <c:v>8.0000000000000071E-3</c:v>
                </c:pt>
                <c:pt idx="141">
                  <c:v>8.0000000000000071E-3</c:v>
                </c:pt>
                <c:pt idx="142">
                  <c:v>8.0000000000000071E-3</c:v>
                </c:pt>
                <c:pt idx="143">
                  <c:v>8.0000000000000071E-3</c:v>
                </c:pt>
                <c:pt idx="144">
                  <c:v>8.0000000000000071E-3</c:v>
                </c:pt>
                <c:pt idx="145">
                  <c:v>8.0000000000000071E-3</c:v>
                </c:pt>
                <c:pt idx="146">
                  <c:v>8.0000000000000071E-3</c:v>
                </c:pt>
                <c:pt idx="147">
                  <c:v>8.0000000000000071E-3</c:v>
                </c:pt>
                <c:pt idx="148">
                  <c:v>8.0000000000000071E-3</c:v>
                </c:pt>
                <c:pt idx="149">
                  <c:v>8.0000000000000071E-3</c:v>
                </c:pt>
                <c:pt idx="150">
                  <c:v>8.0000000000000071E-3</c:v>
                </c:pt>
                <c:pt idx="151">
                  <c:v>8.0000000000000071E-3</c:v>
                </c:pt>
                <c:pt idx="152">
                  <c:v>8.0000000000000071E-3</c:v>
                </c:pt>
                <c:pt idx="153">
                  <c:v>8.0000000000000071E-3</c:v>
                </c:pt>
                <c:pt idx="154">
                  <c:v>8.0000000000000071E-3</c:v>
                </c:pt>
                <c:pt idx="155">
                  <c:v>8.0000000000000071E-3</c:v>
                </c:pt>
                <c:pt idx="156">
                  <c:v>8.0000000000000071E-3</c:v>
                </c:pt>
                <c:pt idx="157">
                  <c:v>8.0000000000000071E-3</c:v>
                </c:pt>
                <c:pt idx="158">
                  <c:v>8.0000000000000071E-3</c:v>
                </c:pt>
                <c:pt idx="159">
                  <c:v>8.0000000000000071E-3</c:v>
                </c:pt>
                <c:pt idx="160">
                  <c:v>8.0000000000000071E-3</c:v>
                </c:pt>
                <c:pt idx="161">
                  <c:v>8.0000000000000071E-3</c:v>
                </c:pt>
                <c:pt idx="162">
                  <c:v>8.0000000000000071E-3</c:v>
                </c:pt>
                <c:pt idx="163">
                  <c:v>8.0000000000000071E-3</c:v>
                </c:pt>
                <c:pt idx="164">
                  <c:v>8.0000000000000071E-3</c:v>
                </c:pt>
                <c:pt idx="165">
                  <c:v>8.0000000000000071E-3</c:v>
                </c:pt>
                <c:pt idx="166">
                  <c:v>8.0000000000000071E-3</c:v>
                </c:pt>
                <c:pt idx="167">
                  <c:v>8.0000000000000071E-3</c:v>
                </c:pt>
                <c:pt idx="168">
                  <c:v>8.0000000000000071E-3</c:v>
                </c:pt>
                <c:pt idx="169">
                  <c:v>8.0000000000000071E-3</c:v>
                </c:pt>
                <c:pt idx="170">
                  <c:v>8.0000000000000071E-3</c:v>
                </c:pt>
                <c:pt idx="171">
                  <c:v>8.0000000000000071E-3</c:v>
                </c:pt>
                <c:pt idx="172">
                  <c:v>8.0000000000000071E-3</c:v>
                </c:pt>
                <c:pt idx="173">
                  <c:v>8.0000000000000071E-3</c:v>
                </c:pt>
                <c:pt idx="174">
                  <c:v>8.0000000000000071E-3</c:v>
                </c:pt>
                <c:pt idx="175">
                  <c:v>8.0000000000000071E-3</c:v>
                </c:pt>
                <c:pt idx="176">
                  <c:v>7.0000000000000062E-3</c:v>
                </c:pt>
                <c:pt idx="177">
                  <c:v>7.0000000000000062E-3</c:v>
                </c:pt>
                <c:pt idx="178">
                  <c:v>7.0000000000000062E-3</c:v>
                </c:pt>
                <c:pt idx="179">
                  <c:v>7.0000000000000062E-3</c:v>
                </c:pt>
                <c:pt idx="180">
                  <c:v>7.0000000000000062E-3</c:v>
                </c:pt>
                <c:pt idx="181">
                  <c:v>7.0000000000000062E-3</c:v>
                </c:pt>
                <c:pt idx="182">
                  <c:v>7.0000000000000062E-3</c:v>
                </c:pt>
                <c:pt idx="183">
                  <c:v>7.0000000000000062E-3</c:v>
                </c:pt>
                <c:pt idx="184">
                  <c:v>7.0000000000000062E-3</c:v>
                </c:pt>
                <c:pt idx="185">
                  <c:v>7.0000000000000062E-3</c:v>
                </c:pt>
                <c:pt idx="186">
                  <c:v>7.0000000000000062E-3</c:v>
                </c:pt>
                <c:pt idx="187">
                  <c:v>7.0000000000000062E-3</c:v>
                </c:pt>
                <c:pt idx="188">
                  <c:v>7.0000000000000062E-3</c:v>
                </c:pt>
                <c:pt idx="189">
                  <c:v>7.0000000000000062E-3</c:v>
                </c:pt>
                <c:pt idx="190">
                  <c:v>7.0000000000000062E-3</c:v>
                </c:pt>
                <c:pt idx="191">
                  <c:v>7.0000000000000062E-3</c:v>
                </c:pt>
                <c:pt idx="192">
                  <c:v>7.0000000000000062E-3</c:v>
                </c:pt>
                <c:pt idx="193">
                  <c:v>7.0000000000000062E-3</c:v>
                </c:pt>
                <c:pt idx="194">
                  <c:v>7.0000000000000062E-3</c:v>
                </c:pt>
                <c:pt idx="195">
                  <c:v>7.0000000000000062E-3</c:v>
                </c:pt>
                <c:pt idx="196">
                  <c:v>7.0000000000000062E-3</c:v>
                </c:pt>
                <c:pt idx="197">
                  <c:v>7.0000000000000062E-3</c:v>
                </c:pt>
                <c:pt idx="198">
                  <c:v>7.0000000000000062E-3</c:v>
                </c:pt>
                <c:pt idx="199">
                  <c:v>7.0000000000000062E-3</c:v>
                </c:pt>
                <c:pt idx="200">
                  <c:v>7.0000000000000062E-3</c:v>
                </c:pt>
                <c:pt idx="201">
                  <c:v>7.0000000000000062E-3</c:v>
                </c:pt>
                <c:pt idx="202">
                  <c:v>7.0000000000000062E-3</c:v>
                </c:pt>
                <c:pt idx="203">
                  <c:v>7.0000000000000062E-3</c:v>
                </c:pt>
                <c:pt idx="204">
                  <c:v>7.0000000000000062E-3</c:v>
                </c:pt>
                <c:pt idx="205">
                  <c:v>7.0000000000000062E-3</c:v>
                </c:pt>
                <c:pt idx="206">
                  <c:v>7.0000000000000062E-3</c:v>
                </c:pt>
                <c:pt idx="207">
                  <c:v>7.0000000000000062E-3</c:v>
                </c:pt>
                <c:pt idx="208">
                  <c:v>7.0000000000000062E-3</c:v>
                </c:pt>
                <c:pt idx="209">
                  <c:v>7.0000000000000062E-3</c:v>
                </c:pt>
                <c:pt idx="210">
                  <c:v>7.0000000000000062E-3</c:v>
                </c:pt>
                <c:pt idx="211">
                  <c:v>7.0000000000000062E-3</c:v>
                </c:pt>
                <c:pt idx="212">
                  <c:v>7.0000000000000062E-3</c:v>
                </c:pt>
                <c:pt idx="213">
                  <c:v>7.0000000000000062E-3</c:v>
                </c:pt>
                <c:pt idx="214">
                  <c:v>7.0000000000000062E-3</c:v>
                </c:pt>
                <c:pt idx="215">
                  <c:v>7.0000000000000062E-3</c:v>
                </c:pt>
                <c:pt idx="216">
                  <c:v>6.0000000000000053E-3</c:v>
                </c:pt>
                <c:pt idx="217">
                  <c:v>6.0000000000000053E-3</c:v>
                </c:pt>
                <c:pt idx="218">
                  <c:v>6.0000000000000053E-3</c:v>
                </c:pt>
                <c:pt idx="219">
                  <c:v>6.0000000000000053E-3</c:v>
                </c:pt>
                <c:pt idx="220">
                  <c:v>6.0000000000000053E-3</c:v>
                </c:pt>
                <c:pt idx="221">
                  <c:v>6.0000000000000053E-3</c:v>
                </c:pt>
                <c:pt idx="222">
                  <c:v>6.0000000000000053E-3</c:v>
                </c:pt>
                <c:pt idx="223">
                  <c:v>6.0000000000000053E-3</c:v>
                </c:pt>
                <c:pt idx="224">
                  <c:v>6.0000000000000053E-3</c:v>
                </c:pt>
                <c:pt idx="225">
                  <c:v>6.0000000000000053E-3</c:v>
                </c:pt>
                <c:pt idx="226">
                  <c:v>6.0000000000000053E-3</c:v>
                </c:pt>
                <c:pt idx="227">
                  <c:v>6.0000000000000053E-3</c:v>
                </c:pt>
                <c:pt idx="228">
                  <c:v>6.0000000000000053E-3</c:v>
                </c:pt>
                <c:pt idx="229">
                  <c:v>6.0000000000000053E-3</c:v>
                </c:pt>
                <c:pt idx="230">
                  <c:v>6.0000000000000053E-3</c:v>
                </c:pt>
                <c:pt idx="231">
                  <c:v>6.0000000000000053E-3</c:v>
                </c:pt>
                <c:pt idx="232">
                  <c:v>6.0000000000000053E-3</c:v>
                </c:pt>
                <c:pt idx="233">
                  <c:v>6.0000000000000053E-3</c:v>
                </c:pt>
                <c:pt idx="234">
                  <c:v>6.0000000000000053E-3</c:v>
                </c:pt>
                <c:pt idx="235">
                  <c:v>6.0000000000000053E-3</c:v>
                </c:pt>
                <c:pt idx="236">
                  <c:v>6.0000000000000053E-3</c:v>
                </c:pt>
                <c:pt idx="237">
                  <c:v>6.0000000000000053E-3</c:v>
                </c:pt>
                <c:pt idx="238">
                  <c:v>6.0000000000000053E-3</c:v>
                </c:pt>
                <c:pt idx="239">
                  <c:v>6.0000000000000053E-3</c:v>
                </c:pt>
                <c:pt idx="240">
                  <c:v>6.0000000000000053E-3</c:v>
                </c:pt>
                <c:pt idx="241">
                  <c:v>6.0000000000000053E-3</c:v>
                </c:pt>
                <c:pt idx="242">
                  <c:v>6.0000000000000053E-3</c:v>
                </c:pt>
                <c:pt idx="243">
                  <c:v>6.0000000000000053E-3</c:v>
                </c:pt>
                <c:pt idx="244">
                  <c:v>6.0000000000000053E-3</c:v>
                </c:pt>
                <c:pt idx="245">
                  <c:v>6.0000000000000053E-3</c:v>
                </c:pt>
                <c:pt idx="246">
                  <c:v>6.0000000000000053E-3</c:v>
                </c:pt>
                <c:pt idx="247">
                  <c:v>6.0000000000000053E-3</c:v>
                </c:pt>
                <c:pt idx="248">
                  <c:v>6.0000000000000053E-3</c:v>
                </c:pt>
                <c:pt idx="249">
                  <c:v>6.0000000000000053E-3</c:v>
                </c:pt>
                <c:pt idx="250">
                  <c:v>6.0000000000000053E-3</c:v>
                </c:pt>
                <c:pt idx="251">
                  <c:v>6.0000000000000053E-3</c:v>
                </c:pt>
                <c:pt idx="252">
                  <c:v>6.0000000000000053E-3</c:v>
                </c:pt>
                <c:pt idx="253">
                  <c:v>6.0000000000000053E-3</c:v>
                </c:pt>
                <c:pt idx="254">
                  <c:v>6.0000000000000053E-3</c:v>
                </c:pt>
                <c:pt idx="255">
                  <c:v>6.0000000000000053E-3</c:v>
                </c:pt>
                <c:pt idx="256">
                  <c:v>7.0000000000000062E-3</c:v>
                </c:pt>
                <c:pt idx="257">
                  <c:v>7.0000000000000062E-3</c:v>
                </c:pt>
                <c:pt idx="258">
                  <c:v>7.0000000000000062E-3</c:v>
                </c:pt>
                <c:pt idx="259">
                  <c:v>7.0000000000000062E-3</c:v>
                </c:pt>
                <c:pt idx="260">
                  <c:v>7.0000000000000062E-3</c:v>
                </c:pt>
                <c:pt idx="261">
                  <c:v>7.0000000000000062E-3</c:v>
                </c:pt>
                <c:pt idx="262">
                  <c:v>7.0000000000000062E-3</c:v>
                </c:pt>
                <c:pt idx="263">
                  <c:v>7.0000000000000062E-3</c:v>
                </c:pt>
                <c:pt idx="264">
                  <c:v>7.0000000000000062E-3</c:v>
                </c:pt>
                <c:pt idx="265">
                  <c:v>7.0000000000000062E-3</c:v>
                </c:pt>
                <c:pt idx="266">
                  <c:v>7.0000000000000062E-3</c:v>
                </c:pt>
                <c:pt idx="267">
                  <c:v>7.0000000000000062E-3</c:v>
                </c:pt>
                <c:pt idx="268">
                  <c:v>7.0000000000000062E-3</c:v>
                </c:pt>
                <c:pt idx="269">
                  <c:v>7.0000000000000062E-3</c:v>
                </c:pt>
                <c:pt idx="270">
                  <c:v>7.0000000000000062E-3</c:v>
                </c:pt>
                <c:pt idx="271">
                  <c:v>7.0000000000000062E-3</c:v>
                </c:pt>
                <c:pt idx="272">
                  <c:v>7.0000000000000062E-3</c:v>
                </c:pt>
                <c:pt idx="273">
                  <c:v>7.0000000000000062E-3</c:v>
                </c:pt>
                <c:pt idx="274">
                  <c:v>7.0000000000000062E-3</c:v>
                </c:pt>
                <c:pt idx="275">
                  <c:v>7.0000000000000062E-3</c:v>
                </c:pt>
                <c:pt idx="276">
                  <c:v>7.0000000000000062E-3</c:v>
                </c:pt>
                <c:pt idx="277">
                  <c:v>7.0000000000000062E-3</c:v>
                </c:pt>
                <c:pt idx="278">
                  <c:v>7.0000000000000062E-3</c:v>
                </c:pt>
                <c:pt idx="279">
                  <c:v>7.0000000000000062E-3</c:v>
                </c:pt>
                <c:pt idx="280">
                  <c:v>7.0000000000000062E-3</c:v>
                </c:pt>
                <c:pt idx="281">
                  <c:v>7.0000000000000062E-3</c:v>
                </c:pt>
                <c:pt idx="282">
                  <c:v>7.0000000000000062E-3</c:v>
                </c:pt>
                <c:pt idx="283">
                  <c:v>7.0000000000000062E-3</c:v>
                </c:pt>
                <c:pt idx="284">
                  <c:v>7.0000000000000062E-3</c:v>
                </c:pt>
                <c:pt idx="285">
                  <c:v>7.0000000000000062E-3</c:v>
                </c:pt>
                <c:pt idx="286">
                  <c:v>-0.998</c:v>
                </c:pt>
                <c:pt idx="287">
                  <c:v>-0.998</c:v>
                </c:pt>
                <c:pt idx="288">
                  <c:v>-0.998</c:v>
                </c:pt>
                <c:pt idx="289">
                  <c:v>-0.998</c:v>
                </c:pt>
                <c:pt idx="290">
                  <c:v>-0.998</c:v>
                </c:pt>
                <c:pt idx="291">
                  <c:v>-0.998</c:v>
                </c:pt>
                <c:pt idx="292">
                  <c:v>-0.998</c:v>
                </c:pt>
                <c:pt idx="293">
                  <c:v>-0.998</c:v>
                </c:pt>
                <c:pt idx="294">
                  <c:v>-0.998</c:v>
                </c:pt>
                <c:pt idx="295">
                  <c:v>-0.998</c:v>
                </c:pt>
                <c:pt idx="296">
                  <c:v>-0.998</c:v>
                </c:pt>
                <c:pt idx="297">
                  <c:v>-0.998</c:v>
                </c:pt>
                <c:pt idx="298">
                  <c:v>-0.998</c:v>
                </c:pt>
                <c:pt idx="299">
                  <c:v>-0.998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9-4047-8B62-AB84901C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0045736"/>
        <c:axId val="520046128"/>
      </c:barChart>
      <c:catAx>
        <c:axId val="520045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046128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52004612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004573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Normal probability plot</a:t>
            </a:r>
          </a:p>
        </c:rich>
      </c:tx>
      <c:layout>
        <c:manualLayout>
          <c:xMode val="edge"/>
          <c:yMode val="edge"/>
          <c:x val="0.26415103571441051"/>
          <c:y val="1.07757617254364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729009542011905E-2"/>
          <c:y val="0.10775862068965517"/>
          <c:w val="0.95025808575163973"/>
          <c:h val="0.73053075583525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5875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[0]!RangeAD2X</c:f>
              <c:numCache>
                <c:formatCode>General</c:formatCode>
                <c:ptCount val="63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34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37</c:v>
                </c:pt>
                <c:pt idx="35">
                  <c:v>37</c:v>
                </c:pt>
                <c:pt idx="36">
                  <c:v>38</c:v>
                </c:pt>
                <c:pt idx="37">
                  <c:v>40</c:v>
                </c:pt>
                <c:pt idx="38">
                  <c:v>41</c:v>
                </c:pt>
                <c:pt idx="39">
                  <c:v>41</c:v>
                </c:pt>
                <c:pt idx="40">
                  <c:v>42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52</c:v>
                </c:pt>
                <c:pt idx="51">
                  <c:v>52</c:v>
                </c:pt>
                <c:pt idx="52">
                  <c:v>53</c:v>
                </c:pt>
                <c:pt idx="53">
                  <c:v>53</c:v>
                </c:pt>
                <c:pt idx="54">
                  <c:v>55</c:v>
                </c:pt>
                <c:pt idx="55">
                  <c:v>56</c:v>
                </c:pt>
                <c:pt idx="56">
                  <c:v>56</c:v>
                </c:pt>
                <c:pt idx="57">
                  <c:v>57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100</c:v>
                </c:pt>
                <c:pt idx="62">
                  <c:v>145</c:v>
                </c:pt>
              </c:numCache>
            </c:numRef>
          </c:xVal>
          <c:yVal>
            <c:numRef>
              <c:f>[0]!RangeAD2Y</c:f>
              <c:numCache>
                <c:formatCode>General</c:formatCode>
                <c:ptCount val="63"/>
                <c:pt idx="0">
                  <c:v>-11.628026030187748</c:v>
                </c:pt>
                <c:pt idx="1">
                  <c:v>-3.4878147993686994</c:v>
                </c:pt>
                <c:pt idx="2">
                  <c:v>1.0816852708493201</c:v>
                </c:pt>
                <c:pt idx="3">
                  <c:v>4.3962865980109385</c:v>
                </c:pt>
                <c:pt idx="4">
                  <c:v>7.0522737215551672</c:v>
                </c:pt>
                <c:pt idx="5">
                  <c:v>9.298583966639697</c:v>
                </c:pt>
                <c:pt idx="6">
                  <c:v>11.264211644235367</c:v>
                </c:pt>
                <c:pt idx="7">
                  <c:v>13.025101905315584</c:v>
                </c:pt>
                <c:pt idx="8">
                  <c:v>14.629955267473537</c:v>
                </c:pt>
                <c:pt idx="9">
                  <c:v>16.11198538783761</c:v>
                </c:pt>
                <c:pt idx="10">
                  <c:v>17.494927499381681</c:v>
                </c:pt>
                <c:pt idx="11">
                  <c:v>18.796379492605443</c:v>
                </c:pt>
                <c:pt idx="12">
                  <c:v>20.02978477378689</c:v>
                </c:pt>
                <c:pt idx="13">
                  <c:v>21.205671707659427</c:v>
                </c:pt>
                <c:pt idx="14">
                  <c:v>22.332461925937551</c:v>
                </c:pt>
                <c:pt idx="15">
                  <c:v>23.417016458682063</c:v>
                </c:pt>
                <c:pt idx="16">
                  <c:v>24.465015986862927</c:v>
                </c:pt>
                <c:pt idx="17">
                  <c:v>25.481232556601316</c:v>
                </c:pt>
                <c:pt idx="18">
                  <c:v>26.4697281970757</c:v>
                </c:pt>
                <c:pt idx="19">
                  <c:v>27.434003067598667</c:v>
                </c:pt>
                <c:pt idx="20">
                  <c:v>28.377107991679871</c:v>
                </c:pt>
                <c:pt idx="21">
                  <c:v>29.301731382329741</c:v>
                </c:pt>
                <c:pt idx="22">
                  <c:v>30.210267447720998</c:v>
                </c:pt>
                <c:pt idx="23">
                  <c:v>31.104870519023631</c:v>
                </c:pt>
                <c:pt idx="24">
                  <c:v>31.987498968264742</c:v>
                </c:pt>
                <c:pt idx="25">
                  <c:v>32.859951244879873</c:v>
                </c:pt>
                <c:pt idx="26">
                  <c:v>33.723895907379642</c:v>
                </c:pt>
                <c:pt idx="27">
                  <c:v>34.580897067617656</c:v>
                </c:pt>
                <c:pt idx="28">
                  <c:v>35.432436339065873</c:v>
                </c:pt>
                <c:pt idx="29">
                  <c:v>36.279932147630277</c:v>
                </c:pt>
                <c:pt idx="30">
                  <c:v>37.12475709755148</c:v>
                </c:pt>
                <c:pt idx="31">
                  <c:v>37.968253968253968</c:v>
                </c:pt>
                <c:pt idx="32">
                  <c:v>38.811750838956456</c:v>
                </c:pt>
                <c:pt idx="33">
                  <c:v>39.65657578887766</c:v>
                </c:pt>
                <c:pt idx="34">
                  <c:v>40.504071597442064</c:v>
                </c:pt>
                <c:pt idx="35">
                  <c:v>41.355610868890274</c:v>
                </c:pt>
                <c:pt idx="36">
                  <c:v>42.212612029128294</c:v>
                </c:pt>
                <c:pt idx="37">
                  <c:v>43.076556691628063</c:v>
                </c:pt>
                <c:pt idx="38">
                  <c:v>43.949008968243199</c:v>
                </c:pt>
                <c:pt idx="39">
                  <c:v>44.831637417484309</c:v>
                </c:pt>
                <c:pt idx="40">
                  <c:v>45.726240488786935</c:v>
                </c:pt>
                <c:pt idx="41">
                  <c:v>46.634776554178195</c:v>
                </c:pt>
                <c:pt idx="42">
                  <c:v>47.559399944828066</c:v>
                </c:pt>
                <c:pt idx="43">
                  <c:v>48.50250486890927</c:v>
                </c:pt>
                <c:pt idx="44">
                  <c:v>49.466779739432241</c:v>
                </c:pt>
                <c:pt idx="45">
                  <c:v>50.455275379906624</c:v>
                </c:pt>
                <c:pt idx="46">
                  <c:v>51.471491949644999</c:v>
                </c:pt>
                <c:pt idx="47">
                  <c:v>52.519491477825873</c:v>
                </c:pt>
                <c:pt idx="48">
                  <c:v>53.604046010570386</c:v>
                </c:pt>
                <c:pt idx="49">
                  <c:v>54.73083622884851</c:v>
                </c:pt>
                <c:pt idx="50">
                  <c:v>55.906723162721065</c:v>
                </c:pt>
                <c:pt idx="51">
                  <c:v>57.140128443902441</c:v>
                </c:pt>
                <c:pt idx="52">
                  <c:v>58.441580437126255</c:v>
                </c:pt>
                <c:pt idx="53">
                  <c:v>59.82452254867033</c:v>
                </c:pt>
                <c:pt idx="54">
                  <c:v>61.306552669034403</c:v>
                </c:pt>
                <c:pt idx="55">
                  <c:v>62.911406031192357</c:v>
                </c:pt>
                <c:pt idx="56">
                  <c:v>64.672296292272563</c:v>
                </c:pt>
                <c:pt idx="57">
                  <c:v>66.63792396986824</c:v>
                </c:pt>
                <c:pt idx="58">
                  <c:v>68.88423421495277</c:v>
                </c:pt>
                <c:pt idx="59">
                  <c:v>71.540221338496991</c:v>
                </c:pt>
                <c:pt idx="60">
                  <c:v>74.854822665658631</c:v>
                </c:pt>
                <c:pt idx="61">
                  <c:v>79.424322735876643</c:v>
                </c:pt>
                <c:pt idx="62">
                  <c:v>87.564533966695649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3E-46FA-9B7A-BF0F31C9F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607320"/>
        <c:axId val="896607712"/>
      </c:scatterChart>
      <c:valAx>
        <c:axId val="896607320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96607712"/>
        <c:crosses val="autoZero"/>
        <c:crossBetween val="midCat"/>
      </c:valAx>
      <c:valAx>
        <c:axId val="896607712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96607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27041499330656E-2"/>
          <c:y val="5.9858377077865267E-2"/>
          <c:w val="0.87860450611990326"/>
          <c:h val="0.87845636482939637"/>
        </c:manualLayout>
      </c:layout>
      <c:lineChart>
        <c:grouping val="standard"/>
        <c:varyColors val="0"/>
        <c:ser>
          <c:idx val="0"/>
          <c:order val="0"/>
          <c:tx>
            <c:strRef>
              <c:f>'2a Data Collection'!$C$1</c:f>
              <c:strCache>
                <c:ptCount val="1"/>
                <c:pt idx="0">
                  <c:v>My Output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[0]!RangeIndividules2</c:f>
              <c:numCache>
                <c:formatCode>General</c:formatCode>
                <c:ptCount val="63"/>
                <c:pt idx="0">
                  <c:v>13</c:v>
                </c:pt>
                <c:pt idx="1">
                  <c:v>48</c:v>
                </c:pt>
                <c:pt idx="2">
                  <c:v>12</c:v>
                </c:pt>
                <c:pt idx="3">
                  <c:v>13</c:v>
                </c:pt>
                <c:pt idx="4">
                  <c:v>25</c:v>
                </c:pt>
                <c:pt idx="5">
                  <c:v>100</c:v>
                </c:pt>
                <c:pt idx="6">
                  <c:v>145</c:v>
                </c:pt>
                <c:pt idx="7">
                  <c:v>19</c:v>
                </c:pt>
                <c:pt idx="8">
                  <c:v>36</c:v>
                </c:pt>
                <c:pt idx="9">
                  <c:v>34</c:v>
                </c:pt>
                <c:pt idx="10">
                  <c:v>37</c:v>
                </c:pt>
                <c:pt idx="11">
                  <c:v>13</c:v>
                </c:pt>
                <c:pt idx="12">
                  <c:v>36</c:v>
                </c:pt>
                <c:pt idx="13">
                  <c:v>34</c:v>
                </c:pt>
                <c:pt idx="14">
                  <c:v>57</c:v>
                </c:pt>
                <c:pt idx="15">
                  <c:v>42</c:v>
                </c:pt>
                <c:pt idx="16">
                  <c:v>25</c:v>
                </c:pt>
                <c:pt idx="17">
                  <c:v>41</c:v>
                </c:pt>
                <c:pt idx="18">
                  <c:v>26</c:v>
                </c:pt>
                <c:pt idx="19">
                  <c:v>22</c:v>
                </c:pt>
                <c:pt idx="20">
                  <c:v>56</c:v>
                </c:pt>
                <c:pt idx="21">
                  <c:v>52</c:v>
                </c:pt>
                <c:pt idx="22">
                  <c:v>52</c:v>
                </c:pt>
                <c:pt idx="23">
                  <c:v>31</c:v>
                </c:pt>
                <c:pt idx="24">
                  <c:v>51</c:v>
                </c:pt>
                <c:pt idx="25">
                  <c:v>26</c:v>
                </c:pt>
                <c:pt idx="26">
                  <c:v>56</c:v>
                </c:pt>
                <c:pt idx="27">
                  <c:v>14</c:v>
                </c:pt>
                <c:pt idx="28">
                  <c:v>40</c:v>
                </c:pt>
                <c:pt idx="29">
                  <c:v>53</c:v>
                </c:pt>
                <c:pt idx="30">
                  <c:v>29</c:v>
                </c:pt>
                <c:pt idx="31">
                  <c:v>53</c:v>
                </c:pt>
                <c:pt idx="32">
                  <c:v>41</c:v>
                </c:pt>
                <c:pt idx="33">
                  <c:v>12</c:v>
                </c:pt>
                <c:pt idx="34">
                  <c:v>34</c:v>
                </c:pt>
                <c:pt idx="35">
                  <c:v>27</c:v>
                </c:pt>
                <c:pt idx="36">
                  <c:v>22</c:v>
                </c:pt>
                <c:pt idx="37">
                  <c:v>30</c:v>
                </c:pt>
                <c:pt idx="38">
                  <c:v>17</c:v>
                </c:pt>
                <c:pt idx="39">
                  <c:v>17</c:v>
                </c:pt>
                <c:pt idx="40">
                  <c:v>51</c:v>
                </c:pt>
                <c:pt idx="41">
                  <c:v>16</c:v>
                </c:pt>
                <c:pt idx="42">
                  <c:v>47</c:v>
                </c:pt>
                <c:pt idx="43">
                  <c:v>34</c:v>
                </c:pt>
                <c:pt idx="44">
                  <c:v>58</c:v>
                </c:pt>
                <c:pt idx="45">
                  <c:v>59</c:v>
                </c:pt>
                <c:pt idx="46">
                  <c:v>55</c:v>
                </c:pt>
                <c:pt idx="47">
                  <c:v>49</c:v>
                </c:pt>
                <c:pt idx="48">
                  <c:v>47</c:v>
                </c:pt>
                <c:pt idx="49">
                  <c:v>57</c:v>
                </c:pt>
                <c:pt idx="50">
                  <c:v>15</c:v>
                </c:pt>
                <c:pt idx="51">
                  <c:v>36</c:v>
                </c:pt>
                <c:pt idx="52">
                  <c:v>37</c:v>
                </c:pt>
                <c:pt idx="53">
                  <c:v>28</c:v>
                </c:pt>
                <c:pt idx="54">
                  <c:v>28</c:v>
                </c:pt>
                <c:pt idx="55">
                  <c:v>22</c:v>
                </c:pt>
                <c:pt idx="56">
                  <c:v>45</c:v>
                </c:pt>
                <c:pt idx="57">
                  <c:v>38</c:v>
                </c:pt>
                <c:pt idx="58">
                  <c:v>29</c:v>
                </c:pt>
                <c:pt idx="59">
                  <c:v>28</c:v>
                </c:pt>
                <c:pt idx="60">
                  <c:v>25</c:v>
                </c:pt>
                <c:pt idx="61">
                  <c:v>51</c:v>
                </c:pt>
                <c:pt idx="6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C-4345-BD82-6C0A188C3FC7}"/>
            </c:ext>
          </c:extLst>
        </c:ser>
        <c:ser>
          <c:idx val="1"/>
          <c:order val="1"/>
          <c:tx>
            <c:v>UCL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[0]!RangeUCL2</c:f>
              <c:numCache>
                <c:formatCode>General</c:formatCode>
                <c:ptCount val="63"/>
                <c:pt idx="0">
                  <c:v>88.531460317460315</c:v>
                </c:pt>
                <c:pt idx="1">
                  <c:v>88.531460317460315</c:v>
                </c:pt>
                <c:pt idx="2">
                  <c:v>88.531460317460315</c:v>
                </c:pt>
                <c:pt idx="3">
                  <c:v>88.531460317460315</c:v>
                </c:pt>
                <c:pt idx="4">
                  <c:v>88.531460317460315</c:v>
                </c:pt>
                <c:pt idx="5">
                  <c:v>88.531460317460315</c:v>
                </c:pt>
                <c:pt idx="6">
                  <c:v>88.531460317460315</c:v>
                </c:pt>
                <c:pt idx="7">
                  <c:v>88.531460317460315</c:v>
                </c:pt>
                <c:pt idx="8">
                  <c:v>88.531460317460315</c:v>
                </c:pt>
                <c:pt idx="9">
                  <c:v>88.531460317460315</c:v>
                </c:pt>
                <c:pt idx="10">
                  <c:v>88.531460317460315</c:v>
                </c:pt>
                <c:pt idx="11">
                  <c:v>88.531460317460315</c:v>
                </c:pt>
                <c:pt idx="12">
                  <c:v>88.531460317460315</c:v>
                </c:pt>
                <c:pt idx="13">
                  <c:v>88.531460317460315</c:v>
                </c:pt>
                <c:pt idx="14">
                  <c:v>88.531460317460315</c:v>
                </c:pt>
                <c:pt idx="15">
                  <c:v>88.531460317460315</c:v>
                </c:pt>
                <c:pt idx="16">
                  <c:v>88.531460317460315</c:v>
                </c:pt>
                <c:pt idx="17">
                  <c:v>88.531460317460315</c:v>
                </c:pt>
                <c:pt idx="18">
                  <c:v>88.531460317460315</c:v>
                </c:pt>
                <c:pt idx="19">
                  <c:v>88.531460317460315</c:v>
                </c:pt>
                <c:pt idx="20">
                  <c:v>88.531460317460315</c:v>
                </c:pt>
                <c:pt idx="21">
                  <c:v>88.531460317460315</c:v>
                </c:pt>
                <c:pt idx="22">
                  <c:v>88.531460317460315</c:v>
                </c:pt>
                <c:pt idx="23">
                  <c:v>88.531460317460315</c:v>
                </c:pt>
                <c:pt idx="24">
                  <c:v>88.531460317460315</c:v>
                </c:pt>
                <c:pt idx="25">
                  <c:v>88.531460317460315</c:v>
                </c:pt>
                <c:pt idx="26">
                  <c:v>88.531460317460315</c:v>
                </c:pt>
                <c:pt idx="27">
                  <c:v>88.531460317460315</c:v>
                </c:pt>
                <c:pt idx="28">
                  <c:v>88.531460317460315</c:v>
                </c:pt>
                <c:pt idx="29">
                  <c:v>88.531460317460315</c:v>
                </c:pt>
                <c:pt idx="30">
                  <c:v>88.531460317460315</c:v>
                </c:pt>
                <c:pt idx="31">
                  <c:v>88.531460317460315</c:v>
                </c:pt>
                <c:pt idx="32">
                  <c:v>88.531460317460315</c:v>
                </c:pt>
                <c:pt idx="33">
                  <c:v>88.531460317460315</c:v>
                </c:pt>
                <c:pt idx="34">
                  <c:v>88.531460317460315</c:v>
                </c:pt>
                <c:pt idx="35">
                  <c:v>88.531460317460315</c:v>
                </c:pt>
                <c:pt idx="36">
                  <c:v>88.531460317460315</c:v>
                </c:pt>
                <c:pt idx="37">
                  <c:v>88.531460317460315</c:v>
                </c:pt>
                <c:pt idx="38">
                  <c:v>88.531460317460315</c:v>
                </c:pt>
                <c:pt idx="39">
                  <c:v>88.531460317460315</c:v>
                </c:pt>
                <c:pt idx="40">
                  <c:v>88.531460317460315</c:v>
                </c:pt>
                <c:pt idx="41">
                  <c:v>88.531460317460315</c:v>
                </c:pt>
                <c:pt idx="42">
                  <c:v>88.531460317460315</c:v>
                </c:pt>
                <c:pt idx="43">
                  <c:v>88.531460317460315</c:v>
                </c:pt>
                <c:pt idx="44">
                  <c:v>88.531460317460315</c:v>
                </c:pt>
                <c:pt idx="45">
                  <c:v>88.531460317460315</c:v>
                </c:pt>
                <c:pt idx="46">
                  <c:v>88.531460317460315</c:v>
                </c:pt>
                <c:pt idx="47">
                  <c:v>88.531460317460315</c:v>
                </c:pt>
                <c:pt idx="48">
                  <c:v>88.531460317460315</c:v>
                </c:pt>
                <c:pt idx="49">
                  <c:v>88.531460317460315</c:v>
                </c:pt>
                <c:pt idx="50">
                  <c:v>88.531460317460315</c:v>
                </c:pt>
                <c:pt idx="51">
                  <c:v>88.531460317460315</c:v>
                </c:pt>
                <c:pt idx="52">
                  <c:v>88.531460317460315</c:v>
                </c:pt>
                <c:pt idx="53">
                  <c:v>88.531460317460315</c:v>
                </c:pt>
                <c:pt idx="54">
                  <c:v>88.531460317460315</c:v>
                </c:pt>
                <c:pt idx="55">
                  <c:v>88.531460317460315</c:v>
                </c:pt>
                <c:pt idx="56">
                  <c:v>88.531460317460315</c:v>
                </c:pt>
                <c:pt idx="57">
                  <c:v>88.531460317460315</c:v>
                </c:pt>
                <c:pt idx="58">
                  <c:v>88.531460317460315</c:v>
                </c:pt>
                <c:pt idx="59">
                  <c:v>88.531460317460315</c:v>
                </c:pt>
                <c:pt idx="60">
                  <c:v>88.531460317460315</c:v>
                </c:pt>
                <c:pt idx="61">
                  <c:v>88.531460317460315</c:v>
                </c:pt>
                <c:pt idx="62">
                  <c:v>88.531460317460315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C-4345-BD82-6C0A188C3FC7}"/>
            </c:ext>
          </c:extLst>
        </c:ser>
        <c:ser>
          <c:idx val="2"/>
          <c:order val="2"/>
          <c:tx>
            <c:v>LCL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[0]!RangeLCL2</c:f>
              <c:numCache>
                <c:formatCode>General</c:formatCode>
                <c:ptCount val="63"/>
                <c:pt idx="0">
                  <c:v>-12.594952380952378</c:v>
                </c:pt>
                <c:pt idx="1">
                  <c:v>-12.594952380952378</c:v>
                </c:pt>
                <c:pt idx="2">
                  <c:v>-12.594952380952378</c:v>
                </c:pt>
                <c:pt idx="3">
                  <c:v>-12.594952380952378</c:v>
                </c:pt>
                <c:pt idx="4">
                  <c:v>-12.594952380952378</c:v>
                </c:pt>
                <c:pt idx="5">
                  <c:v>-12.594952380952378</c:v>
                </c:pt>
                <c:pt idx="6">
                  <c:v>-12.594952380952378</c:v>
                </c:pt>
                <c:pt idx="7">
                  <c:v>-12.594952380952378</c:v>
                </c:pt>
                <c:pt idx="8">
                  <c:v>-12.594952380952378</c:v>
                </c:pt>
                <c:pt idx="9">
                  <c:v>-12.594952380952378</c:v>
                </c:pt>
                <c:pt idx="10">
                  <c:v>-12.594952380952378</c:v>
                </c:pt>
                <c:pt idx="11">
                  <c:v>-12.594952380952378</c:v>
                </c:pt>
                <c:pt idx="12">
                  <c:v>-12.594952380952378</c:v>
                </c:pt>
                <c:pt idx="13">
                  <c:v>-12.594952380952378</c:v>
                </c:pt>
                <c:pt idx="14">
                  <c:v>-12.594952380952378</c:v>
                </c:pt>
                <c:pt idx="15">
                  <c:v>-12.594952380952378</c:v>
                </c:pt>
                <c:pt idx="16">
                  <c:v>-12.594952380952378</c:v>
                </c:pt>
                <c:pt idx="17">
                  <c:v>-12.594952380952378</c:v>
                </c:pt>
                <c:pt idx="18">
                  <c:v>-12.594952380952378</c:v>
                </c:pt>
                <c:pt idx="19">
                  <c:v>-12.594952380952378</c:v>
                </c:pt>
                <c:pt idx="20">
                  <c:v>-12.594952380952378</c:v>
                </c:pt>
                <c:pt idx="21">
                  <c:v>-12.594952380952378</c:v>
                </c:pt>
                <c:pt idx="22">
                  <c:v>-12.594952380952378</c:v>
                </c:pt>
                <c:pt idx="23">
                  <c:v>-12.594952380952378</c:v>
                </c:pt>
                <c:pt idx="24">
                  <c:v>-12.594952380952378</c:v>
                </c:pt>
                <c:pt idx="25">
                  <c:v>-12.594952380952378</c:v>
                </c:pt>
                <c:pt idx="26">
                  <c:v>-12.594952380952378</c:v>
                </c:pt>
                <c:pt idx="27">
                  <c:v>-12.594952380952378</c:v>
                </c:pt>
                <c:pt idx="28">
                  <c:v>-12.594952380952378</c:v>
                </c:pt>
                <c:pt idx="29">
                  <c:v>-12.594952380952378</c:v>
                </c:pt>
                <c:pt idx="30">
                  <c:v>-12.594952380952378</c:v>
                </c:pt>
                <c:pt idx="31">
                  <c:v>-12.594952380952378</c:v>
                </c:pt>
                <c:pt idx="32">
                  <c:v>-12.594952380952378</c:v>
                </c:pt>
                <c:pt idx="33">
                  <c:v>-12.594952380952378</c:v>
                </c:pt>
                <c:pt idx="34">
                  <c:v>-12.594952380952378</c:v>
                </c:pt>
                <c:pt idx="35">
                  <c:v>-12.594952380952378</c:v>
                </c:pt>
                <c:pt idx="36">
                  <c:v>-12.594952380952378</c:v>
                </c:pt>
                <c:pt idx="37">
                  <c:v>-12.594952380952378</c:v>
                </c:pt>
                <c:pt idx="38">
                  <c:v>-12.594952380952378</c:v>
                </c:pt>
                <c:pt idx="39">
                  <c:v>-12.594952380952378</c:v>
                </c:pt>
                <c:pt idx="40">
                  <c:v>-12.594952380952378</c:v>
                </c:pt>
                <c:pt idx="41">
                  <c:v>-12.594952380952378</c:v>
                </c:pt>
                <c:pt idx="42">
                  <c:v>-12.594952380952378</c:v>
                </c:pt>
                <c:pt idx="43">
                  <c:v>-12.594952380952378</c:v>
                </c:pt>
                <c:pt idx="44">
                  <c:v>-12.594952380952378</c:v>
                </c:pt>
                <c:pt idx="45">
                  <c:v>-12.594952380952378</c:v>
                </c:pt>
                <c:pt idx="46">
                  <c:v>-12.594952380952378</c:v>
                </c:pt>
                <c:pt idx="47">
                  <c:v>-12.594952380952378</c:v>
                </c:pt>
                <c:pt idx="48">
                  <c:v>-12.594952380952378</c:v>
                </c:pt>
                <c:pt idx="49">
                  <c:v>-12.594952380952378</c:v>
                </c:pt>
                <c:pt idx="50">
                  <c:v>-12.594952380952378</c:v>
                </c:pt>
                <c:pt idx="51">
                  <c:v>-12.594952380952378</c:v>
                </c:pt>
                <c:pt idx="52">
                  <c:v>-12.594952380952378</c:v>
                </c:pt>
                <c:pt idx="53">
                  <c:v>-12.594952380952378</c:v>
                </c:pt>
                <c:pt idx="54">
                  <c:v>-12.594952380952378</c:v>
                </c:pt>
                <c:pt idx="55">
                  <c:v>-12.594952380952378</c:v>
                </c:pt>
                <c:pt idx="56">
                  <c:v>-12.594952380952378</c:v>
                </c:pt>
                <c:pt idx="57">
                  <c:v>-12.594952380952378</c:v>
                </c:pt>
                <c:pt idx="58">
                  <c:v>-12.594952380952378</c:v>
                </c:pt>
                <c:pt idx="59">
                  <c:v>-12.594952380952378</c:v>
                </c:pt>
                <c:pt idx="60">
                  <c:v>-12.594952380952378</c:v>
                </c:pt>
                <c:pt idx="61">
                  <c:v>-12.594952380952378</c:v>
                </c:pt>
                <c:pt idx="62">
                  <c:v>-12.594952380952378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C-4345-BD82-6C0A188C3FC7}"/>
            </c:ext>
          </c:extLst>
        </c:ser>
        <c:ser>
          <c:idx val="3"/>
          <c:order val="3"/>
          <c:tx>
            <c:v>Mean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[0]!RangeAvgInd2</c:f>
              <c:numCache>
                <c:formatCode>General</c:formatCode>
                <c:ptCount val="63"/>
                <c:pt idx="0">
                  <c:v>37.968253968253968</c:v>
                </c:pt>
                <c:pt idx="1">
                  <c:v>37.968253968253968</c:v>
                </c:pt>
                <c:pt idx="2">
                  <c:v>37.968253968253968</c:v>
                </c:pt>
                <c:pt idx="3">
                  <c:v>37.968253968253968</c:v>
                </c:pt>
                <c:pt idx="4">
                  <c:v>37.968253968253968</c:v>
                </c:pt>
                <c:pt idx="5">
                  <c:v>37.968253968253968</c:v>
                </c:pt>
                <c:pt idx="6">
                  <c:v>37.968253968253968</c:v>
                </c:pt>
                <c:pt idx="7">
                  <c:v>37.968253968253968</c:v>
                </c:pt>
                <c:pt idx="8">
                  <c:v>37.968253968253968</c:v>
                </c:pt>
                <c:pt idx="9">
                  <c:v>37.968253968253968</c:v>
                </c:pt>
                <c:pt idx="10">
                  <c:v>37.968253968253968</c:v>
                </c:pt>
                <c:pt idx="11">
                  <c:v>37.968253968253968</c:v>
                </c:pt>
                <c:pt idx="12">
                  <c:v>37.968253968253968</c:v>
                </c:pt>
                <c:pt idx="13">
                  <c:v>37.968253968253968</c:v>
                </c:pt>
                <c:pt idx="14">
                  <c:v>37.968253968253968</c:v>
                </c:pt>
                <c:pt idx="15">
                  <c:v>37.968253968253968</c:v>
                </c:pt>
                <c:pt idx="16">
                  <c:v>37.968253968253968</c:v>
                </c:pt>
                <c:pt idx="17">
                  <c:v>37.968253968253968</c:v>
                </c:pt>
                <c:pt idx="18">
                  <c:v>37.968253968253968</c:v>
                </c:pt>
                <c:pt idx="19">
                  <c:v>37.968253968253968</c:v>
                </c:pt>
                <c:pt idx="20">
                  <c:v>37.968253968253968</c:v>
                </c:pt>
                <c:pt idx="21">
                  <c:v>37.968253968253968</c:v>
                </c:pt>
                <c:pt idx="22">
                  <c:v>37.968253968253968</c:v>
                </c:pt>
                <c:pt idx="23">
                  <c:v>37.968253968253968</c:v>
                </c:pt>
                <c:pt idx="24">
                  <c:v>37.968253968253968</c:v>
                </c:pt>
                <c:pt idx="25">
                  <c:v>37.968253968253968</c:v>
                </c:pt>
                <c:pt idx="26">
                  <c:v>37.968253968253968</c:v>
                </c:pt>
                <c:pt idx="27">
                  <c:v>37.968253968253968</c:v>
                </c:pt>
                <c:pt idx="28">
                  <c:v>37.968253968253968</c:v>
                </c:pt>
                <c:pt idx="29">
                  <c:v>37.968253968253968</c:v>
                </c:pt>
                <c:pt idx="30">
                  <c:v>37.968253968253968</c:v>
                </c:pt>
                <c:pt idx="31">
                  <c:v>37.968253968253968</c:v>
                </c:pt>
                <c:pt idx="32">
                  <c:v>37.968253968253968</c:v>
                </c:pt>
                <c:pt idx="33">
                  <c:v>37.968253968253968</c:v>
                </c:pt>
                <c:pt idx="34">
                  <c:v>37.968253968253968</c:v>
                </c:pt>
                <c:pt idx="35">
                  <c:v>37.968253968253968</c:v>
                </c:pt>
                <c:pt idx="36">
                  <c:v>37.968253968253968</c:v>
                </c:pt>
                <c:pt idx="37">
                  <c:v>37.968253968253968</c:v>
                </c:pt>
                <c:pt idx="38">
                  <c:v>37.968253968253968</c:v>
                </c:pt>
                <c:pt idx="39">
                  <c:v>37.968253968253968</c:v>
                </c:pt>
                <c:pt idx="40">
                  <c:v>37.968253968253968</c:v>
                </c:pt>
                <c:pt idx="41">
                  <c:v>37.968253968253968</c:v>
                </c:pt>
                <c:pt idx="42">
                  <c:v>37.968253968253968</c:v>
                </c:pt>
                <c:pt idx="43">
                  <c:v>37.968253968253968</c:v>
                </c:pt>
                <c:pt idx="44">
                  <c:v>37.968253968253968</c:v>
                </c:pt>
                <c:pt idx="45">
                  <c:v>37.968253968253968</c:v>
                </c:pt>
                <c:pt idx="46">
                  <c:v>37.968253968253968</c:v>
                </c:pt>
                <c:pt idx="47">
                  <c:v>37.968253968253968</c:v>
                </c:pt>
                <c:pt idx="48">
                  <c:v>37.968253968253968</c:v>
                </c:pt>
                <c:pt idx="49">
                  <c:v>37.968253968253968</c:v>
                </c:pt>
                <c:pt idx="50">
                  <c:v>37.968253968253968</c:v>
                </c:pt>
                <c:pt idx="51">
                  <c:v>37.968253968253968</c:v>
                </c:pt>
                <c:pt idx="52">
                  <c:v>37.968253968253968</c:v>
                </c:pt>
                <c:pt idx="53">
                  <c:v>37.968253968253968</c:v>
                </c:pt>
                <c:pt idx="54">
                  <c:v>37.968253968253968</c:v>
                </c:pt>
                <c:pt idx="55">
                  <c:v>37.968253968253968</c:v>
                </c:pt>
                <c:pt idx="56">
                  <c:v>37.968253968253968</c:v>
                </c:pt>
                <c:pt idx="57">
                  <c:v>37.968253968253968</c:v>
                </c:pt>
                <c:pt idx="58">
                  <c:v>37.968253968253968</c:v>
                </c:pt>
                <c:pt idx="59">
                  <c:v>37.968253968253968</c:v>
                </c:pt>
                <c:pt idx="60">
                  <c:v>37.968253968253968</c:v>
                </c:pt>
                <c:pt idx="61">
                  <c:v>37.968253968253968</c:v>
                </c:pt>
                <c:pt idx="62">
                  <c:v>37.968253968253968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C-4345-BD82-6C0A188C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9672"/>
        <c:axId val="896606144"/>
      </c:lineChart>
      <c:catAx>
        <c:axId val="896609672"/>
        <c:scaling>
          <c:orientation val="maxMin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6606144"/>
        <c:crosses val="autoZero"/>
        <c:auto val="1"/>
        <c:lblAlgn val="ctr"/>
        <c:lblOffset val="100"/>
        <c:noMultiLvlLbl val="0"/>
      </c:catAx>
      <c:valAx>
        <c:axId val="896606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609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2</xdr:row>
      <xdr:rowOff>148590</xdr:rowOff>
    </xdr:from>
    <xdr:to>
      <xdr:col>5</xdr:col>
      <xdr:colOff>316230</xdr:colOff>
      <xdr:row>4</xdr:row>
      <xdr:rowOff>38100</xdr:rowOff>
    </xdr:to>
    <xdr:sp macro="" textlink="">
      <xdr:nvSpPr>
        <xdr:cNvPr id="2" name="Strip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7364730" y="579120"/>
          <a:ext cx="952500" cy="365760"/>
        </a:xfrm>
        <a:prstGeom prst="stripedRightArrow">
          <a:avLst/>
        </a:prstGeom>
        <a:solidFill>
          <a:schemeClr val="accent3">
            <a:lumMod val="5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9</xdr:row>
      <xdr:rowOff>44450</xdr:rowOff>
    </xdr:from>
    <xdr:to>
      <xdr:col>2</xdr:col>
      <xdr:colOff>538685</xdr:colOff>
      <xdr:row>10</xdr:row>
      <xdr:rowOff>98321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2324100"/>
          <a:ext cx="1688035" cy="238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38100</xdr:colOff>
      <xdr:row>1</xdr:row>
      <xdr:rowOff>15240</xdr:rowOff>
    </xdr:from>
    <xdr:to>
      <xdr:col>31</xdr:col>
      <xdr:colOff>118110</xdr:colOff>
      <xdr:row>17</xdr:row>
      <xdr:rowOff>53340</xdr:rowOff>
    </xdr:to>
    <xdr:graphicFrame macro="">
      <xdr:nvGraphicFramePr>
        <xdr:cNvPr id="221276" name="Chart 3">
          <a:extLst>
            <a:ext uri="{FF2B5EF4-FFF2-40B4-BE49-F238E27FC236}">
              <a16:creationId xmlns:a16="http://schemas.microsoft.com/office/drawing/2014/main" id="{00000000-0008-0000-0200-00005C6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23</xdr:col>
      <xdr:colOff>26670</xdr:colOff>
      <xdr:row>17</xdr:row>
      <xdr:rowOff>72390</xdr:rowOff>
    </xdr:from>
    <xdr:to>
      <xdr:col>31</xdr:col>
      <xdr:colOff>144780</xdr:colOff>
      <xdr:row>30</xdr:row>
      <xdr:rowOff>102870</xdr:rowOff>
    </xdr:to>
    <xdr:graphicFrame macro="">
      <xdr:nvGraphicFramePr>
        <xdr:cNvPr id="221277" name="Chart 4">
          <a:extLst>
            <a:ext uri="{FF2B5EF4-FFF2-40B4-BE49-F238E27FC236}">
              <a16:creationId xmlns:a16="http://schemas.microsoft.com/office/drawing/2014/main" id="{00000000-0008-0000-0200-00005D6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25400</xdr:colOff>
          <xdr:row>1</xdr:row>
          <xdr:rowOff>25400</xdr:rowOff>
        </xdr:from>
        <xdr:to>
          <xdr:col>39</xdr:col>
          <xdr:colOff>95250</xdr:colOff>
          <xdr:row>8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9050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35</xdr:col>
      <xdr:colOff>0</xdr:colOff>
      <xdr:row>0</xdr:row>
      <xdr:rowOff>41910</xdr:rowOff>
    </xdr:from>
    <xdr:to>
      <xdr:col>39</xdr:col>
      <xdr:colOff>95250</xdr:colOff>
      <xdr:row>0</xdr:row>
      <xdr:rowOff>506730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100560" y="41910"/>
          <a:ext cx="2594610" cy="464820"/>
        </a:xfrm>
        <a:prstGeom prst="rect">
          <a:avLst/>
        </a:prstGeom>
        <a:solidFill>
          <a:srgbClr val="FFFF99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ysClr val="windowText" lastClr="000000"/>
              </a:solidFill>
            </a:rPr>
            <a:t>Control Limit Math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</xdr:rowOff>
    </xdr:from>
    <xdr:to>
      <xdr:col>8</xdr:col>
      <xdr:colOff>605790</xdr:colOff>
      <xdr:row>28</xdr:row>
      <xdr:rowOff>114300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15240</xdr:colOff>
      <xdr:row>21</xdr:row>
      <xdr:rowOff>0</xdr:rowOff>
    </xdr:to>
    <xdr:graphicFrame macro="">
      <xdr:nvGraphicFramePr>
        <xdr:cNvPr id="394271" name="Chart 2">
          <a:extLst>
            <a:ext uri="{FF2B5EF4-FFF2-40B4-BE49-F238E27FC236}">
              <a16:creationId xmlns:a16="http://schemas.microsoft.com/office/drawing/2014/main" id="{00000000-0008-0000-0500-00001F0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548640</xdr:colOff>
      <xdr:row>8</xdr:row>
      <xdr:rowOff>53340</xdr:rowOff>
    </xdr:from>
    <xdr:to>
      <xdr:col>7</xdr:col>
      <xdr:colOff>624840</xdr:colOff>
      <xdr:row>9</xdr:row>
      <xdr:rowOff>99060</xdr:rowOff>
    </xdr:to>
    <xdr:sp macro="" textlink="">
      <xdr:nvSpPr>
        <xdr:cNvPr id="394273" name="Text Box 5">
          <a:extLst>
            <a:ext uri="{FF2B5EF4-FFF2-40B4-BE49-F238E27FC236}">
              <a16:creationId xmlns:a16="http://schemas.microsoft.com/office/drawing/2014/main" id="{00000000-0008-0000-0500-000021040600}"/>
            </a:ext>
          </a:extLst>
        </xdr:cNvPr>
        <xdr:cNvSpPr txBox="1">
          <a:spLocks noChangeArrowheads="1"/>
        </xdr:cNvSpPr>
      </xdr:nvSpPr>
      <xdr:spPr bwMode="auto">
        <a:xfrm>
          <a:off x="6256020" y="1333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979170</xdr:colOff>
      <xdr:row>24</xdr:row>
      <xdr:rowOff>152399</xdr:rowOff>
    </xdr:from>
    <xdr:to>
      <xdr:col>3</xdr:col>
      <xdr:colOff>43815</xdr:colOff>
      <xdr:row>27</xdr:row>
      <xdr:rowOff>9480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979170" y="3992879"/>
          <a:ext cx="1632585" cy="333331"/>
        </a:xfrm>
        <a:prstGeom prst="rect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36194</xdr:colOff>
      <xdr:row>11</xdr:row>
      <xdr:rowOff>139065</xdr:rowOff>
    </xdr:from>
    <xdr:to>
      <xdr:col>12</xdr:col>
      <xdr:colOff>664845</xdr:colOff>
      <xdr:row>27</xdr:row>
      <xdr:rowOff>120077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6086474" y="1899285"/>
          <a:ext cx="4552951" cy="2537522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accent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If the P-value to the left is less than or equal to 0.050, you may want to use this control to transform the data.</a:t>
          </a:r>
        </a:p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algn="l"/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Objective #1: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Adjust the blue data points above so they are centered around the green line (mean) on average .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Objective #2: </a:t>
          </a:r>
          <a:r>
            <a:rPr lang="en-US" sz="1100" b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maximize the p-Value and minimize the A-Squared Value to the left.</a:t>
          </a:r>
        </a:p>
        <a:p>
          <a:pPr algn="ctr"/>
          <a:endParaRPr lang="en-US" sz="11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If a 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P-value greater than 0.050 can not be obtained, remove all transormations by choosing 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 Transformation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15240</xdr:colOff>
      <xdr:row>19</xdr:row>
      <xdr:rowOff>127666</xdr:rowOff>
    </xdr:from>
    <xdr:to>
      <xdr:col>7</xdr:col>
      <xdr:colOff>36194</xdr:colOff>
      <xdr:row>25</xdr:row>
      <xdr:rowOff>68580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endCxn id="15" idx="1"/>
        </xdr:cNvCxnSpPr>
      </xdr:nvCxnSpPr>
      <xdr:spPr>
        <a:xfrm flipV="1">
          <a:off x="4495800" y="3168046"/>
          <a:ext cx="1590674" cy="901034"/>
        </a:xfrm>
        <a:prstGeom prst="line">
          <a:avLst/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7</xdr:col>
      <xdr:colOff>34290</xdr:colOff>
      <xdr:row>0</xdr:row>
      <xdr:rowOff>30480</xdr:rowOff>
    </xdr:from>
    <xdr:to>
      <xdr:col>11</xdr:col>
      <xdr:colOff>742950</xdr:colOff>
      <xdr:row>11</xdr:row>
      <xdr:rowOff>99060</xdr:rowOff>
    </xdr:to>
    <xdr:graphicFrame macro="">
      <xdr:nvGraphicFramePr>
        <xdr:cNvPr id="394279" name="Chart 3">
          <a:extLst>
            <a:ext uri="{FF2B5EF4-FFF2-40B4-BE49-F238E27FC236}">
              <a16:creationId xmlns:a16="http://schemas.microsoft.com/office/drawing/2014/main" id="{00000000-0008-0000-0500-0000270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51435</xdr:colOff>
      <xdr:row>24</xdr:row>
      <xdr:rowOff>68580</xdr:rowOff>
    </xdr:from>
    <xdr:to>
      <xdr:col>4</xdr:col>
      <xdr:colOff>0</xdr:colOff>
      <xdr:row>25</xdr:row>
      <xdr:rowOff>151426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V="1">
          <a:off x="2619375" y="3909060"/>
          <a:ext cx="733425" cy="242866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unn/Desktop/statmentor/ZD2%20BoxPlot/Tools/Box_P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etup"/>
      <sheetName val="2. Data Entry"/>
      <sheetName val="3 Scope (Variable Data)"/>
      <sheetName val="Boxplot Math"/>
    </sheetNames>
    <sheetDataSet>
      <sheetData sheetId="0"/>
      <sheetData sheetId="1" refreshError="1"/>
      <sheetData sheetId="2">
        <row r="27">
          <cell r="E27">
            <v>0</v>
          </cell>
        </row>
      </sheetData>
      <sheetData sheetId="3">
        <row r="2">
          <cell r="E2" t="str">
            <v>QTY</v>
          </cell>
        </row>
        <row r="3">
          <cell r="B3" t="e">
            <v>#N/A</v>
          </cell>
          <cell r="D3" t="e">
            <v>#N/A</v>
          </cell>
          <cell r="E3" t="e">
            <v>#N/A</v>
          </cell>
        </row>
        <row r="4">
          <cell r="B4" t="e">
            <v>#N/A</v>
          </cell>
          <cell r="E4" t="e">
            <v>#N/A</v>
          </cell>
        </row>
        <row r="5">
          <cell r="B5" t="e">
            <v>#N/A</v>
          </cell>
          <cell r="E5" t="e">
            <v>#N/A</v>
          </cell>
        </row>
        <row r="6">
          <cell r="B6" t="e">
            <v>#N/A</v>
          </cell>
          <cell r="E6" t="e">
            <v>#N/A</v>
          </cell>
        </row>
        <row r="7">
          <cell r="B7" t="e">
            <v>#N/A</v>
          </cell>
          <cell r="E7" t="e">
            <v>#N/A</v>
          </cell>
        </row>
        <row r="8">
          <cell r="B8" t="e">
            <v>#N/A</v>
          </cell>
          <cell r="E8" t="e">
            <v>#N/A</v>
          </cell>
        </row>
        <row r="9">
          <cell r="B9" t="e">
            <v>#N/A</v>
          </cell>
          <cell r="E9" t="e">
            <v>#N/A</v>
          </cell>
        </row>
        <row r="10">
          <cell r="B10" t="e">
            <v>#N/A</v>
          </cell>
          <cell r="E10" t="e">
            <v>#N/A</v>
          </cell>
        </row>
        <row r="11">
          <cell r="B11" t="e">
            <v>#N/A</v>
          </cell>
          <cell r="E11" t="e">
            <v>#N/A</v>
          </cell>
        </row>
        <row r="12">
          <cell r="B12" t="e">
            <v>#N/A</v>
          </cell>
          <cell r="E12" t="e">
            <v>#N/A</v>
          </cell>
        </row>
        <row r="13">
          <cell r="B13" t="e">
            <v>#N/A</v>
          </cell>
          <cell r="E13" t="e">
            <v>#N/A</v>
          </cell>
        </row>
        <row r="14">
          <cell r="B14" t="e">
            <v>#N/A</v>
          </cell>
          <cell r="E14" t="e">
            <v>#N/A</v>
          </cell>
        </row>
        <row r="15">
          <cell r="B15" t="e">
            <v>#N/A</v>
          </cell>
          <cell r="E15" t="e">
            <v>#N/A</v>
          </cell>
        </row>
        <row r="16">
          <cell r="B16" t="e">
            <v>#N/A</v>
          </cell>
          <cell r="E16" t="e">
            <v>#N/A</v>
          </cell>
        </row>
        <row r="17">
          <cell r="B17" t="e">
            <v>#N/A</v>
          </cell>
          <cell r="E17" t="e">
            <v>#N/A</v>
          </cell>
        </row>
        <row r="18">
          <cell r="B18" t="e">
            <v>#N/A</v>
          </cell>
          <cell r="E18" t="e">
            <v>#N/A</v>
          </cell>
        </row>
        <row r="19">
          <cell r="B19" t="e">
            <v>#N/A</v>
          </cell>
          <cell r="E19" t="e">
            <v>#N/A</v>
          </cell>
        </row>
        <row r="20">
          <cell r="B20" t="e">
            <v>#N/A</v>
          </cell>
          <cell r="E20" t="e">
            <v>#N/A</v>
          </cell>
        </row>
        <row r="21">
          <cell r="B21" t="e">
            <v>#N/A</v>
          </cell>
          <cell r="E21" t="e">
            <v>#N/A</v>
          </cell>
        </row>
        <row r="22">
          <cell r="B22" t="e">
            <v>#N/A</v>
          </cell>
          <cell r="E22" t="e">
            <v>#N/A</v>
          </cell>
        </row>
        <row r="23">
          <cell r="B23" t="e">
            <v>#N/A</v>
          </cell>
          <cell r="E23" t="e">
            <v>#N/A</v>
          </cell>
        </row>
        <row r="24">
          <cell r="B24" t="e">
            <v>#N/A</v>
          </cell>
          <cell r="E24" t="e">
            <v>#N/A</v>
          </cell>
        </row>
        <row r="25">
          <cell r="B25" t="e">
            <v>#N/A</v>
          </cell>
          <cell r="E25" t="e">
            <v>#N/A</v>
          </cell>
        </row>
        <row r="26">
          <cell r="B26" t="e">
            <v>#N/A</v>
          </cell>
          <cell r="E26" t="e">
            <v>#N/A</v>
          </cell>
        </row>
        <row r="27">
          <cell r="B27" t="e">
            <v>#N/A</v>
          </cell>
          <cell r="E27" t="e">
            <v>#N/A</v>
          </cell>
        </row>
        <row r="28">
          <cell r="B28" t="e">
            <v>#N/A</v>
          </cell>
          <cell r="E28" t="e">
            <v>#N/A</v>
          </cell>
        </row>
        <row r="29">
          <cell r="B29" t="e">
            <v>#N/A</v>
          </cell>
          <cell r="E29" t="e">
            <v>#N/A</v>
          </cell>
        </row>
        <row r="30">
          <cell r="B30" t="e">
            <v>#N/A</v>
          </cell>
          <cell r="E30" t="e">
            <v>#N/A</v>
          </cell>
        </row>
        <row r="31">
          <cell r="B31" t="e">
            <v>#N/A</v>
          </cell>
          <cell r="E31" t="e">
            <v>#N/A</v>
          </cell>
        </row>
        <row r="32">
          <cell r="B32" t="e">
            <v>#N/A</v>
          </cell>
          <cell r="E32" t="e">
            <v>#N/A</v>
          </cell>
        </row>
        <row r="33">
          <cell r="B33" t="e">
            <v>#N/A</v>
          </cell>
          <cell r="E33" t="e">
            <v>#N/A</v>
          </cell>
        </row>
        <row r="34">
          <cell r="B34" t="e">
            <v>#N/A</v>
          </cell>
          <cell r="E34" t="e">
            <v>#N/A</v>
          </cell>
        </row>
        <row r="35">
          <cell r="B35" t="e">
            <v>#N/A</v>
          </cell>
          <cell r="E35" t="e">
            <v>#N/A</v>
          </cell>
        </row>
        <row r="36">
          <cell r="B36" t="e">
            <v>#N/A</v>
          </cell>
          <cell r="E36" t="e">
            <v>#N/A</v>
          </cell>
        </row>
        <row r="37">
          <cell r="B37" t="e">
            <v>#N/A</v>
          </cell>
          <cell r="E37" t="e">
            <v>#N/A</v>
          </cell>
        </row>
        <row r="38">
          <cell r="B38" t="e">
            <v>#N/A</v>
          </cell>
          <cell r="E38" t="e">
            <v>#N/A</v>
          </cell>
        </row>
        <row r="39">
          <cell r="B39" t="e">
            <v>#N/A</v>
          </cell>
          <cell r="E39" t="e">
            <v>#N/A</v>
          </cell>
        </row>
        <row r="40">
          <cell r="B40" t="e">
            <v>#N/A</v>
          </cell>
          <cell r="E40" t="e">
            <v>#N/A</v>
          </cell>
        </row>
        <row r="41">
          <cell r="B41" t="e">
            <v>#N/A</v>
          </cell>
          <cell r="E41" t="e">
            <v>#N/A</v>
          </cell>
        </row>
        <row r="42">
          <cell r="B42" t="e">
            <v>#N/A</v>
          </cell>
          <cell r="E42" t="e">
            <v>#N/A</v>
          </cell>
        </row>
        <row r="43">
          <cell r="B43" t="e">
            <v>#N/A</v>
          </cell>
          <cell r="E43" t="e">
            <v>#N/A</v>
          </cell>
        </row>
        <row r="44">
          <cell r="B44" t="e">
            <v>#N/A</v>
          </cell>
          <cell r="E44" t="e">
            <v>#N/A</v>
          </cell>
        </row>
        <row r="45">
          <cell r="B45" t="e">
            <v>#N/A</v>
          </cell>
          <cell r="E45" t="e">
            <v>#N/A</v>
          </cell>
        </row>
        <row r="46">
          <cell r="B46" t="e">
            <v>#N/A</v>
          </cell>
          <cell r="E46" t="e">
            <v>#N/A</v>
          </cell>
        </row>
        <row r="47">
          <cell r="B47" t="e">
            <v>#N/A</v>
          </cell>
          <cell r="E47" t="e">
            <v>#N/A</v>
          </cell>
        </row>
        <row r="48">
          <cell r="B48" t="e">
            <v>#N/A</v>
          </cell>
          <cell r="E48" t="e">
            <v>#N/A</v>
          </cell>
        </row>
        <row r="49">
          <cell r="B49" t="e">
            <v>#N/A</v>
          </cell>
          <cell r="E49" t="e">
            <v>#N/A</v>
          </cell>
        </row>
        <row r="50">
          <cell r="B50" t="e">
            <v>#N/A</v>
          </cell>
          <cell r="E50" t="e">
            <v>#N/A</v>
          </cell>
        </row>
        <row r="51">
          <cell r="B51" t="e">
            <v>#N/A</v>
          </cell>
          <cell r="E51" t="e">
            <v>#N/A</v>
          </cell>
        </row>
        <row r="52">
          <cell r="B52" t="e">
            <v>#N/A</v>
          </cell>
          <cell r="E52" t="e">
            <v>#N/A</v>
          </cell>
        </row>
        <row r="53">
          <cell r="B53" t="e">
            <v>#N/A</v>
          </cell>
          <cell r="E53" t="e">
            <v>#N/A</v>
          </cell>
        </row>
        <row r="54">
          <cell r="B54" t="e">
            <v>#N/A</v>
          </cell>
          <cell r="E54" t="e">
            <v>#N/A</v>
          </cell>
        </row>
        <row r="55">
          <cell r="B55" t="e">
            <v>#N/A</v>
          </cell>
          <cell r="E55" t="e">
            <v>#N/A</v>
          </cell>
        </row>
        <row r="56">
          <cell r="B56" t="e">
            <v>#N/A</v>
          </cell>
          <cell r="E56" t="e">
            <v>#N/A</v>
          </cell>
        </row>
        <row r="57">
          <cell r="B57" t="e">
            <v>#N/A</v>
          </cell>
          <cell r="E57" t="e">
            <v>#N/A</v>
          </cell>
        </row>
        <row r="58">
          <cell r="B58" t="e">
            <v>#N/A</v>
          </cell>
          <cell r="E58" t="e">
            <v>#N/A</v>
          </cell>
        </row>
        <row r="59">
          <cell r="B59" t="e">
            <v>#N/A</v>
          </cell>
          <cell r="E59" t="e">
            <v>#N/A</v>
          </cell>
        </row>
        <row r="60">
          <cell r="B60" t="e">
            <v>#N/A</v>
          </cell>
          <cell r="E60" t="e">
            <v>#N/A</v>
          </cell>
        </row>
        <row r="61">
          <cell r="B61" t="e">
            <v>#N/A</v>
          </cell>
          <cell r="E61" t="e">
            <v>#N/A</v>
          </cell>
        </row>
        <row r="62">
          <cell r="B62" t="e">
            <v>#N/A</v>
          </cell>
          <cell r="E62" t="e">
            <v>#N/A</v>
          </cell>
        </row>
        <row r="63">
          <cell r="B63" t="e">
            <v>#N/A</v>
          </cell>
          <cell r="E63" t="e">
            <v>#N/A</v>
          </cell>
        </row>
        <row r="64">
          <cell r="B64" t="e">
            <v>#N/A</v>
          </cell>
          <cell r="E64" t="e">
            <v>#N/A</v>
          </cell>
        </row>
        <row r="65">
          <cell r="B65" t="e">
            <v>#N/A</v>
          </cell>
          <cell r="E65" t="e">
            <v>#N/A</v>
          </cell>
        </row>
        <row r="66">
          <cell r="B66" t="e">
            <v>#N/A</v>
          </cell>
          <cell r="E66" t="e">
            <v>#N/A</v>
          </cell>
        </row>
        <row r="67">
          <cell r="B67" t="e">
            <v>#N/A</v>
          </cell>
          <cell r="E67" t="e">
            <v>#N/A</v>
          </cell>
        </row>
        <row r="68">
          <cell r="B68" t="e">
            <v>#N/A</v>
          </cell>
          <cell r="E68" t="e">
            <v>#N/A</v>
          </cell>
        </row>
        <row r="69">
          <cell r="B69" t="e">
            <v>#N/A</v>
          </cell>
          <cell r="E69" t="e">
            <v>#N/A</v>
          </cell>
        </row>
        <row r="70">
          <cell r="B70" t="e">
            <v>#N/A</v>
          </cell>
          <cell r="E70" t="e">
            <v>#N/A</v>
          </cell>
        </row>
        <row r="71">
          <cell r="B71" t="e">
            <v>#N/A</v>
          </cell>
          <cell r="E71" t="e">
            <v>#N/A</v>
          </cell>
        </row>
        <row r="72">
          <cell r="B72" t="e">
            <v>#N/A</v>
          </cell>
          <cell r="E72" t="e">
            <v>#N/A</v>
          </cell>
        </row>
        <row r="73">
          <cell r="B73" t="e">
            <v>#N/A</v>
          </cell>
          <cell r="E73" t="e">
            <v>#N/A</v>
          </cell>
        </row>
        <row r="74">
          <cell r="B74" t="e">
            <v>#N/A</v>
          </cell>
          <cell r="E74" t="e">
            <v>#N/A</v>
          </cell>
        </row>
        <row r="75">
          <cell r="B75" t="e">
            <v>#N/A</v>
          </cell>
          <cell r="E75" t="e">
            <v>#N/A</v>
          </cell>
        </row>
        <row r="76">
          <cell r="B76" t="e">
            <v>#N/A</v>
          </cell>
          <cell r="E76" t="e">
            <v>#N/A</v>
          </cell>
        </row>
        <row r="77">
          <cell r="B77" t="e">
            <v>#N/A</v>
          </cell>
          <cell r="E77" t="e">
            <v>#N/A</v>
          </cell>
        </row>
        <row r="78">
          <cell r="B78" t="e">
            <v>#N/A</v>
          </cell>
          <cell r="E78" t="e">
            <v>#N/A</v>
          </cell>
        </row>
        <row r="79">
          <cell r="B79" t="e">
            <v>#N/A</v>
          </cell>
          <cell r="E79" t="e">
            <v>#N/A</v>
          </cell>
        </row>
        <row r="80">
          <cell r="B80" t="e">
            <v>#N/A</v>
          </cell>
          <cell r="E80" t="e">
            <v>#N/A</v>
          </cell>
        </row>
        <row r="81">
          <cell r="B81" t="e">
            <v>#N/A</v>
          </cell>
          <cell r="E81" t="e">
            <v>#N/A</v>
          </cell>
        </row>
        <row r="82">
          <cell r="B82" t="e">
            <v>#N/A</v>
          </cell>
          <cell r="E82" t="e">
            <v>#N/A</v>
          </cell>
        </row>
        <row r="83">
          <cell r="B83" t="e">
            <v>#N/A</v>
          </cell>
          <cell r="E83" t="e">
            <v>#N/A</v>
          </cell>
        </row>
        <row r="84">
          <cell r="B84" t="e">
            <v>#N/A</v>
          </cell>
          <cell r="E84" t="e">
            <v>#N/A</v>
          </cell>
        </row>
        <row r="85">
          <cell r="B85" t="e">
            <v>#N/A</v>
          </cell>
          <cell r="E85" t="e">
            <v>#N/A</v>
          </cell>
        </row>
        <row r="86">
          <cell r="B86" t="e">
            <v>#N/A</v>
          </cell>
          <cell r="E86" t="e">
            <v>#N/A</v>
          </cell>
        </row>
        <row r="87">
          <cell r="B87" t="e">
            <v>#N/A</v>
          </cell>
          <cell r="E87" t="e">
            <v>#N/A</v>
          </cell>
        </row>
        <row r="88">
          <cell r="B88" t="e">
            <v>#N/A</v>
          </cell>
          <cell r="E88" t="e">
            <v>#N/A</v>
          </cell>
        </row>
        <row r="89">
          <cell r="B89" t="e">
            <v>#N/A</v>
          </cell>
          <cell r="E89" t="e">
            <v>#N/A</v>
          </cell>
        </row>
        <row r="90">
          <cell r="B90" t="e">
            <v>#N/A</v>
          </cell>
          <cell r="E90" t="e">
            <v>#N/A</v>
          </cell>
        </row>
        <row r="91">
          <cell r="B91" t="e">
            <v>#N/A</v>
          </cell>
          <cell r="E91" t="e">
            <v>#N/A</v>
          </cell>
        </row>
        <row r="92">
          <cell r="B92" t="e">
            <v>#N/A</v>
          </cell>
          <cell r="E92" t="e">
            <v>#N/A</v>
          </cell>
        </row>
        <row r="93">
          <cell r="B93" t="e">
            <v>#N/A</v>
          </cell>
          <cell r="E93" t="e">
            <v>#N/A</v>
          </cell>
        </row>
        <row r="94">
          <cell r="B94" t="e">
            <v>#N/A</v>
          </cell>
          <cell r="E94" t="e">
            <v>#N/A</v>
          </cell>
        </row>
        <row r="95">
          <cell r="B95" t="e">
            <v>#N/A</v>
          </cell>
          <cell r="E95" t="e">
            <v>#N/A</v>
          </cell>
        </row>
        <row r="96">
          <cell r="B96" t="e">
            <v>#N/A</v>
          </cell>
          <cell r="E96" t="e">
            <v>#N/A</v>
          </cell>
        </row>
        <row r="97">
          <cell r="B97" t="e">
            <v>#N/A</v>
          </cell>
          <cell r="E97" t="e">
            <v>#N/A</v>
          </cell>
        </row>
        <row r="98">
          <cell r="B98" t="e">
            <v>#N/A</v>
          </cell>
          <cell r="E98" t="e">
            <v>#N/A</v>
          </cell>
        </row>
        <row r="99">
          <cell r="B99" t="e">
            <v>#N/A</v>
          </cell>
          <cell r="E99" t="e">
            <v>#N/A</v>
          </cell>
        </row>
        <row r="100">
          <cell r="B100" t="e">
            <v>#N/A</v>
          </cell>
          <cell r="E100" t="e">
            <v>#N/A</v>
          </cell>
        </row>
        <row r="101">
          <cell r="B101" t="e">
            <v>#N/A</v>
          </cell>
          <cell r="E101" t="e">
            <v>#N/A</v>
          </cell>
        </row>
        <row r="102">
          <cell r="B102" t="e">
            <v>#N/A</v>
          </cell>
          <cell r="E102" t="e">
            <v>#N/A</v>
          </cell>
        </row>
        <row r="103">
          <cell r="B103" t="e">
            <v>#N/A</v>
          </cell>
          <cell r="E103" t="e">
            <v>#N/A</v>
          </cell>
        </row>
        <row r="104">
          <cell r="B104" t="e">
            <v>#N/A</v>
          </cell>
          <cell r="E104" t="e">
            <v>#N/A</v>
          </cell>
        </row>
        <row r="105">
          <cell r="B105" t="e">
            <v>#N/A</v>
          </cell>
          <cell r="E105" t="e">
            <v>#N/A</v>
          </cell>
        </row>
        <row r="106">
          <cell r="B106" t="e">
            <v>#N/A</v>
          </cell>
          <cell r="E106" t="e">
            <v>#N/A</v>
          </cell>
        </row>
        <row r="107">
          <cell r="B107" t="e">
            <v>#N/A</v>
          </cell>
          <cell r="E107" t="e">
            <v>#N/A</v>
          </cell>
        </row>
        <row r="108">
          <cell r="B108" t="e">
            <v>#N/A</v>
          </cell>
          <cell r="E108" t="e">
            <v>#N/A</v>
          </cell>
        </row>
        <row r="109">
          <cell r="B109" t="e">
            <v>#N/A</v>
          </cell>
          <cell r="E109" t="e">
            <v>#N/A</v>
          </cell>
        </row>
        <row r="110">
          <cell r="B110" t="e">
            <v>#N/A</v>
          </cell>
          <cell r="E110" t="e">
            <v>#N/A</v>
          </cell>
        </row>
        <row r="111">
          <cell r="B111" t="e">
            <v>#N/A</v>
          </cell>
          <cell r="E111" t="e">
            <v>#N/A</v>
          </cell>
        </row>
        <row r="112">
          <cell r="B112" t="e">
            <v>#N/A</v>
          </cell>
          <cell r="E112" t="e">
            <v>#N/A</v>
          </cell>
        </row>
        <row r="113">
          <cell r="B113" t="e">
            <v>#N/A</v>
          </cell>
          <cell r="E113" t="e">
            <v>#N/A</v>
          </cell>
        </row>
        <row r="114">
          <cell r="B114" t="e">
            <v>#N/A</v>
          </cell>
          <cell r="E114" t="e">
            <v>#N/A</v>
          </cell>
        </row>
        <row r="115">
          <cell r="B115" t="e">
            <v>#N/A</v>
          </cell>
          <cell r="E115" t="e">
            <v>#N/A</v>
          </cell>
        </row>
        <row r="116">
          <cell r="B116" t="e">
            <v>#N/A</v>
          </cell>
          <cell r="E116" t="e">
            <v>#N/A</v>
          </cell>
        </row>
        <row r="117">
          <cell r="B117" t="e">
            <v>#N/A</v>
          </cell>
          <cell r="E117" t="e">
            <v>#N/A</v>
          </cell>
        </row>
        <row r="118">
          <cell r="B118" t="e">
            <v>#N/A</v>
          </cell>
          <cell r="E118" t="e">
            <v>#N/A</v>
          </cell>
        </row>
        <row r="119">
          <cell r="B119" t="e">
            <v>#N/A</v>
          </cell>
          <cell r="E119" t="e">
            <v>#N/A</v>
          </cell>
        </row>
        <row r="120">
          <cell r="B120" t="e">
            <v>#N/A</v>
          </cell>
          <cell r="E120" t="e">
            <v>#N/A</v>
          </cell>
        </row>
        <row r="121">
          <cell r="B121" t="e">
            <v>#N/A</v>
          </cell>
          <cell r="E121" t="e">
            <v>#N/A</v>
          </cell>
        </row>
        <row r="122">
          <cell r="B122" t="e">
            <v>#N/A</v>
          </cell>
          <cell r="E122" t="e">
            <v>#N/A</v>
          </cell>
        </row>
        <row r="123">
          <cell r="B123" t="e">
            <v>#N/A</v>
          </cell>
          <cell r="E123" t="e">
            <v>#N/A</v>
          </cell>
        </row>
        <row r="124">
          <cell r="B124" t="e">
            <v>#N/A</v>
          </cell>
          <cell r="E124" t="e">
            <v>#N/A</v>
          </cell>
        </row>
        <row r="125">
          <cell r="B125" t="e">
            <v>#N/A</v>
          </cell>
          <cell r="E125" t="e">
            <v>#N/A</v>
          </cell>
        </row>
        <row r="126">
          <cell r="B126" t="e">
            <v>#N/A</v>
          </cell>
          <cell r="E126" t="e">
            <v>#N/A</v>
          </cell>
        </row>
        <row r="127">
          <cell r="B127" t="e">
            <v>#N/A</v>
          </cell>
          <cell r="E127" t="e">
            <v>#N/A</v>
          </cell>
        </row>
        <row r="128">
          <cell r="B128" t="e">
            <v>#N/A</v>
          </cell>
          <cell r="E128" t="e">
            <v>#N/A</v>
          </cell>
        </row>
        <row r="129">
          <cell r="B129" t="e">
            <v>#N/A</v>
          </cell>
          <cell r="E129" t="e">
            <v>#N/A</v>
          </cell>
        </row>
        <row r="130">
          <cell r="B130" t="e">
            <v>#N/A</v>
          </cell>
          <cell r="E130" t="e">
            <v>#N/A</v>
          </cell>
        </row>
        <row r="131">
          <cell r="B131" t="e">
            <v>#N/A</v>
          </cell>
          <cell r="E131" t="e">
            <v>#N/A</v>
          </cell>
        </row>
        <row r="132">
          <cell r="B132" t="e">
            <v>#N/A</v>
          </cell>
          <cell r="E132" t="e">
            <v>#N/A</v>
          </cell>
        </row>
        <row r="133">
          <cell r="B133" t="e">
            <v>#N/A</v>
          </cell>
          <cell r="E133" t="e">
            <v>#N/A</v>
          </cell>
        </row>
        <row r="134">
          <cell r="B134" t="e">
            <v>#N/A</v>
          </cell>
          <cell r="E134" t="e">
            <v>#N/A</v>
          </cell>
        </row>
        <row r="135">
          <cell r="B135" t="e">
            <v>#N/A</v>
          </cell>
          <cell r="E135" t="e">
            <v>#N/A</v>
          </cell>
        </row>
        <row r="136">
          <cell r="B136" t="e">
            <v>#N/A</v>
          </cell>
          <cell r="E136" t="e">
            <v>#N/A</v>
          </cell>
        </row>
        <row r="137">
          <cell r="B137" t="e">
            <v>#N/A</v>
          </cell>
          <cell r="E137" t="e">
            <v>#N/A</v>
          </cell>
        </row>
        <row r="138">
          <cell r="B138" t="e">
            <v>#N/A</v>
          </cell>
          <cell r="E138" t="e">
            <v>#N/A</v>
          </cell>
        </row>
        <row r="139">
          <cell r="B139" t="e">
            <v>#N/A</v>
          </cell>
          <cell r="E139" t="e">
            <v>#N/A</v>
          </cell>
        </row>
        <row r="140">
          <cell r="B140" t="e">
            <v>#N/A</v>
          </cell>
          <cell r="E140" t="e">
            <v>#N/A</v>
          </cell>
        </row>
        <row r="141">
          <cell r="B141" t="e">
            <v>#N/A</v>
          </cell>
          <cell r="E141" t="e">
            <v>#N/A</v>
          </cell>
        </row>
        <row r="142">
          <cell r="B142" t="e">
            <v>#N/A</v>
          </cell>
          <cell r="E142" t="e">
            <v>#N/A</v>
          </cell>
        </row>
        <row r="143">
          <cell r="B143" t="e">
            <v>#N/A</v>
          </cell>
          <cell r="E143" t="e">
            <v>#N/A</v>
          </cell>
        </row>
        <row r="144">
          <cell r="B144" t="e">
            <v>#N/A</v>
          </cell>
          <cell r="E144" t="e">
            <v>#N/A</v>
          </cell>
        </row>
        <row r="145">
          <cell r="B145" t="e">
            <v>#N/A</v>
          </cell>
          <cell r="E145" t="e">
            <v>#N/A</v>
          </cell>
        </row>
        <row r="146">
          <cell r="B146" t="e">
            <v>#N/A</v>
          </cell>
          <cell r="E146" t="e">
            <v>#N/A</v>
          </cell>
        </row>
        <row r="147">
          <cell r="B147" t="e">
            <v>#N/A</v>
          </cell>
          <cell r="E147" t="e">
            <v>#N/A</v>
          </cell>
        </row>
        <row r="148">
          <cell r="B148" t="e">
            <v>#N/A</v>
          </cell>
          <cell r="E148" t="e">
            <v>#N/A</v>
          </cell>
        </row>
        <row r="149">
          <cell r="B149" t="e">
            <v>#N/A</v>
          </cell>
          <cell r="E149" t="e">
            <v>#N/A</v>
          </cell>
        </row>
        <row r="150">
          <cell r="B150" t="e">
            <v>#N/A</v>
          </cell>
          <cell r="E150" t="e">
            <v>#N/A</v>
          </cell>
        </row>
        <row r="151">
          <cell r="B151" t="e">
            <v>#N/A</v>
          </cell>
          <cell r="E151" t="e">
            <v>#N/A</v>
          </cell>
        </row>
        <row r="152">
          <cell r="B152" t="e">
            <v>#N/A</v>
          </cell>
          <cell r="E152" t="e">
            <v>#N/A</v>
          </cell>
        </row>
        <row r="153">
          <cell r="B153" t="e">
            <v>#N/A</v>
          </cell>
          <cell r="E153" t="e">
            <v>#N/A</v>
          </cell>
        </row>
        <row r="154">
          <cell r="B154" t="e">
            <v>#N/A</v>
          </cell>
          <cell r="E154" t="e">
            <v>#N/A</v>
          </cell>
        </row>
        <row r="155">
          <cell r="B155" t="e">
            <v>#N/A</v>
          </cell>
          <cell r="E155" t="e">
            <v>#N/A</v>
          </cell>
        </row>
        <row r="156">
          <cell r="B156" t="e">
            <v>#N/A</v>
          </cell>
          <cell r="E156" t="e">
            <v>#N/A</v>
          </cell>
        </row>
        <row r="157">
          <cell r="B157" t="e">
            <v>#N/A</v>
          </cell>
          <cell r="E157" t="e">
            <v>#N/A</v>
          </cell>
        </row>
        <row r="158">
          <cell r="B158" t="e">
            <v>#N/A</v>
          </cell>
          <cell r="E158" t="e">
            <v>#N/A</v>
          </cell>
        </row>
        <row r="159">
          <cell r="B159" t="e">
            <v>#N/A</v>
          </cell>
          <cell r="E159" t="e">
            <v>#N/A</v>
          </cell>
        </row>
        <row r="160">
          <cell r="B160" t="e">
            <v>#N/A</v>
          </cell>
          <cell r="E160" t="e">
            <v>#N/A</v>
          </cell>
        </row>
        <row r="161">
          <cell r="B161" t="e">
            <v>#N/A</v>
          </cell>
          <cell r="E161" t="e">
            <v>#N/A</v>
          </cell>
        </row>
        <row r="162">
          <cell r="B162" t="e">
            <v>#N/A</v>
          </cell>
          <cell r="E162" t="e">
            <v>#N/A</v>
          </cell>
        </row>
        <row r="163">
          <cell r="B163" t="e">
            <v>#N/A</v>
          </cell>
          <cell r="E163" t="e">
            <v>#N/A</v>
          </cell>
        </row>
        <row r="164">
          <cell r="B164" t="e">
            <v>#N/A</v>
          </cell>
          <cell r="E164" t="e">
            <v>#N/A</v>
          </cell>
        </row>
        <row r="165">
          <cell r="B165" t="e">
            <v>#N/A</v>
          </cell>
          <cell r="E165" t="e">
            <v>#N/A</v>
          </cell>
        </row>
        <row r="166">
          <cell r="B166" t="e">
            <v>#N/A</v>
          </cell>
          <cell r="E166" t="e">
            <v>#N/A</v>
          </cell>
        </row>
        <row r="167">
          <cell r="B167" t="e">
            <v>#N/A</v>
          </cell>
          <cell r="E167" t="e">
            <v>#N/A</v>
          </cell>
        </row>
        <row r="168">
          <cell r="B168" t="e">
            <v>#N/A</v>
          </cell>
          <cell r="E168" t="e">
            <v>#N/A</v>
          </cell>
        </row>
        <row r="169">
          <cell r="B169" t="e">
            <v>#N/A</v>
          </cell>
          <cell r="E169" t="e">
            <v>#N/A</v>
          </cell>
        </row>
        <row r="170">
          <cell r="B170" t="e">
            <v>#N/A</v>
          </cell>
          <cell r="E170" t="e">
            <v>#N/A</v>
          </cell>
        </row>
        <row r="171">
          <cell r="B171" t="e">
            <v>#N/A</v>
          </cell>
          <cell r="E171" t="e">
            <v>#N/A</v>
          </cell>
        </row>
        <row r="172">
          <cell r="B172" t="e">
            <v>#N/A</v>
          </cell>
          <cell r="E172" t="e">
            <v>#N/A</v>
          </cell>
        </row>
        <row r="173">
          <cell r="B173" t="e">
            <v>#N/A</v>
          </cell>
          <cell r="E173" t="e">
            <v>#N/A</v>
          </cell>
        </row>
        <row r="174">
          <cell r="B174" t="e">
            <v>#N/A</v>
          </cell>
          <cell r="E174" t="e">
            <v>#N/A</v>
          </cell>
        </row>
        <row r="175">
          <cell r="B175" t="e">
            <v>#N/A</v>
          </cell>
          <cell r="E175" t="e">
            <v>#N/A</v>
          </cell>
        </row>
        <row r="176">
          <cell r="B176" t="e">
            <v>#N/A</v>
          </cell>
          <cell r="E176" t="e">
            <v>#N/A</v>
          </cell>
        </row>
        <row r="177">
          <cell r="B177" t="e">
            <v>#N/A</v>
          </cell>
          <cell r="E177" t="e">
            <v>#N/A</v>
          </cell>
        </row>
        <row r="178">
          <cell r="B178" t="e">
            <v>#N/A</v>
          </cell>
          <cell r="E178" t="e">
            <v>#N/A</v>
          </cell>
        </row>
        <row r="179">
          <cell r="B179" t="e">
            <v>#N/A</v>
          </cell>
          <cell r="E179" t="e">
            <v>#N/A</v>
          </cell>
        </row>
        <row r="180">
          <cell r="B180" t="e">
            <v>#N/A</v>
          </cell>
          <cell r="E180" t="e">
            <v>#N/A</v>
          </cell>
        </row>
        <row r="181">
          <cell r="B181" t="e">
            <v>#N/A</v>
          </cell>
          <cell r="E181" t="e">
            <v>#N/A</v>
          </cell>
        </row>
        <row r="182">
          <cell r="B182" t="e">
            <v>#N/A</v>
          </cell>
          <cell r="E182" t="e">
            <v>#N/A</v>
          </cell>
        </row>
        <row r="183">
          <cell r="B183" t="e">
            <v>#N/A</v>
          </cell>
          <cell r="E183" t="e">
            <v>#N/A</v>
          </cell>
        </row>
        <row r="184">
          <cell r="B184" t="e">
            <v>#N/A</v>
          </cell>
          <cell r="E184" t="e">
            <v>#N/A</v>
          </cell>
        </row>
        <row r="185">
          <cell r="B185" t="e">
            <v>#N/A</v>
          </cell>
          <cell r="E185" t="e">
            <v>#N/A</v>
          </cell>
        </row>
        <row r="186">
          <cell r="B186" t="e">
            <v>#N/A</v>
          </cell>
          <cell r="E186" t="e">
            <v>#N/A</v>
          </cell>
        </row>
        <row r="187">
          <cell r="B187" t="e">
            <v>#N/A</v>
          </cell>
          <cell r="E187" t="e">
            <v>#N/A</v>
          </cell>
        </row>
        <row r="188">
          <cell r="B188" t="e">
            <v>#N/A</v>
          </cell>
          <cell r="E188" t="e">
            <v>#N/A</v>
          </cell>
        </row>
        <row r="189">
          <cell r="B189" t="e">
            <v>#N/A</v>
          </cell>
          <cell r="E189" t="e">
            <v>#N/A</v>
          </cell>
        </row>
        <row r="190">
          <cell r="B190" t="e">
            <v>#N/A</v>
          </cell>
          <cell r="E190" t="e">
            <v>#N/A</v>
          </cell>
        </row>
        <row r="191">
          <cell r="B191" t="e">
            <v>#N/A</v>
          </cell>
          <cell r="E191" t="e">
            <v>#N/A</v>
          </cell>
        </row>
        <row r="192">
          <cell r="B192" t="e">
            <v>#N/A</v>
          </cell>
          <cell r="E192" t="e">
            <v>#N/A</v>
          </cell>
        </row>
        <row r="193">
          <cell r="B193" t="e">
            <v>#N/A</v>
          </cell>
          <cell r="E193" t="e">
            <v>#N/A</v>
          </cell>
        </row>
        <row r="194">
          <cell r="B194" t="e">
            <v>#N/A</v>
          </cell>
          <cell r="E194" t="e">
            <v>#N/A</v>
          </cell>
        </row>
        <row r="195">
          <cell r="B195" t="e">
            <v>#N/A</v>
          </cell>
          <cell r="E195" t="e">
            <v>#N/A</v>
          </cell>
        </row>
        <row r="196">
          <cell r="B196" t="e">
            <v>#N/A</v>
          </cell>
          <cell r="E196" t="e">
            <v>#N/A</v>
          </cell>
        </row>
        <row r="197">
          <cell r="B197" t="e">
            <v>#N/A</v>
          </cell>
          <cell r="E197" t="e">
            <v>#N/A</v>
          </cell>
        </row>
        <row r="198">
          <cell r="B198" t="e">
            <v>#N/A</v>
          </cell>
          <cell r="E198" t="e">
            <v>#N/A</v>
          </cell>
        </row>
        <row r="199">
          <cell r="B199" t="e">
            <v>#N/A</v>
          </cell>
          <cell r="E199" t="e">
            <v>#N/A</v>
          </cell>
        </row>
        <row r="200">
          <cell r="B200" t="e">
            <v>#N/A</v>
          </cell>
          <cell r="E200" t="e">
            <v>#N/A</v>
          </cell>
        </row>
        <row r="201">
          <cell r="B201" t="e">
            <v>#N/A</v>
          </cell>
          <cell r="E201" t="e">
            <v>#N/A</v>
          </cell>
        </row>
        <row r="202">
          <cell r="B202" t="e">
            <v>#N/A</v>
          </cell>
          <cell r="E202" t="e">
            <v>#N/A</v>
          </cell>
        </row>
        <row r="203">
          <cell r="B203" t="e">
            <v>#N/A</v>
          </cell>
          <cell r="E203" t="e">
            <v>#N/A</v>
          </cell>
        </row>
        <row r="204">
          <cell r="B204" t="e">
            <v>#N/A</v>
          </cell>
          <cell r="E204" t="e">
            <v>#N/A</v>
          </cell>
        </row>
        <row r="205">
          <cell r="B205" t="e">
            <v>#N/A</v>
          </cell>
          <cell r="E205" t="e">
            <v>#N/A</v>
          </cell>
        </row>
        <row r="206">
          <cell r="B206" t="e">
            <v>#N/A</v>
          </cell>
          <cell r="E206" t="e">
            <v>#N/A</v>
          </cell>
        </row>
        <row r="207">
          <cell r="B207" t="e">
            <v>#N/A</v>
          </cell>
          <cell r="E207" t="e">
            <v>#N/A</v>
          </cell>
        </row>
        <row r="208">
          <cell r="B208" t="e">
            <v>#N/A</v>
          </cell>
          <cell r="E208" t="e">
            <v>#N/A</v>
          </cell>
        </row>
        <row r="209">
          <cell r="B209" t="e">
            <v>#N/A</v>
          </cell>
          <cell r="E209" t="e">
            <v>#N/A</v>
          </cell>
        </row>
        <row r="210">
          <cell r="B210" t="e">
            <v>#N/A</v>
          </cell>
          <cell r="E210" t="e">
            <v>#N/A</v>
          </cell>
        </row>
        <row r="211">
          <cell r="B211" t="e">
            <v>#N/A</v>
          </cell>
          <cell r="E211" t="e">
            <v>#N/A</v>
          </cell>
        </row>
        <row r="212">
          <cell r="B212" t="e">
            <v>#N/A</v>
          </cell>
          <cell r="E212" t="e">
            <v>#N/A</v>
          </cell>
        </row>
        <row r="213">
          <cell r="B213" t="e">
            <v>#N/A</v>
          </cell>
          <cell r="E213" t="e">
            <v>#N/A</v>
          </cell>
        </row>
        <row r="214">
          <cell r="B214" t="e">
            <v>#N/A</v>
          </cell>
          <cell r="E214" t="e">
            <v>#N/A</v>
          </cell>
        </row>
        <row r="215">
          <cell r="B215" t="e">
            <v>#N/A</v>
          </cell>
          <cell r="E215" t="e">
            <v>#N/A</v>
          </cell>
        </row>
        <row r="216">
          <cell r="B216" t="e">
            <v>#N/A</v>
          </cell>
          <cell r="E216" t="e">
            <v>#N/A</v>
          </cell>
        </row>
        <row r="217">
          <cell r="B217" t="e">
            <v>#N/A</v>
          </cell>
          <cell r="E217" t="e">
            <v>#N/A</v>
          </cell>
        </row>
        <row r="218">
          <cell r="B218" t="e">
            <v>#N/A</v>
          </cell>
          <cell r="E218" t="e">
            <v>#N/A</v>
          </cell>
        </row>
        <row r="219">
          <cell r="B219" t="e">
            <v>#N/A</v>
          </cell>
          <cell r="E219" t="e">
            <v>#N/A</v>
          </cell>
        </row>
        <row r="220">
          <cell r="B220" t="e">
            <v>#N/A</v>
          </cell>
          <cell r="E220" t="e">
            <v>#N/A</v>
          </cell>
        </row>
        <row r="221">
          <cell r="B221" t="e">
            <v>#N/A</v>
          </cell>
          <cell r="E221" t="e">
            <v>#N/A</v>
          </cell>
        </row>
        <row r="222">
          <cell r="B222" t="e">
            <v>#N/A</v>
          </cell>
          <cell r="E222" t="e">
            <v>#N/A</v>
          </cell>
        </row>
        <row r="223">
          <cell r="B223" t="e">
            <v>#N/A</v>
          </cell>
          <cell r="E223" t="e">
            <v>#N/A</v>
          </cell>
        </row>
        <row r="224">
          <cell r="B224" t="e">
            <v>#N/A</v>
          </cell>
          <cell r="E224" t="e">
            <v>#N/A</v>
          </cell>
        </row>
        <row r="225">
          <cell r="B225" t="e">
            <v>#N/A</v>
          </cell>
          <cell r="E225" t="e">
            <v>#N/A</v>
          </cell>
        </row>
        <row r="226">
          <cell r="B226" t="e">
            <v>#N/A</v>
          </cell>
          <cell r="E226" t="e">
            <v>#N/A</v>
          </cell>
        </row>
        <row r="227">
          <cell r="B227" t="e">
            <v>#N/A</v>
          </cell>
          <cell r="E227" t="e">
            <v>#N/A</v>
          </cell>
        </row>
        <row r="228">
          <cell r="B228" t="e">
            <v>#N/A</v>
          </cell>
          <cell r="E228" t="e">
            <v>#N/A</v>
          </cell>
        </row>
        <row r="229">
          <cell r="B229" t="e">
            <v>#N/A</v>
          </cell>
          <cell r="E229" t="e">
            <v>#N/A</v>
          </cell>
        </row>
        <row r="230">
          <cell r="B230" t="e">
            <v>#N/A</v>
          </cell>
          <cell r="E230" t="e">
            <v>#N/A</v>
          </cell>
        </row>
        <row r="231">
          <cell r="B231" t="e">
            <v>#N/A</v>
          </cell>
          <cell r="E231" t="e">
            <v>#N/A</v>
          </cell>
        </row>
        <row r="232">
          <cell r="B232" t="e">
            <v>#N/A</v>
          </cell>
          <cell r="E232" t="e">
            <v>#N/A</v>
          </cell>
        </row>
        <row r="233">
          <cell r="B233" t="e">
            <v>#N/A</v>
          </cell>
          <cell r="E233" t="e">
            <v>#N/A</v>
          </cell>
        </row>
        <row r="234">
          <cell r="B234" t="e">
            <v>#N/A</v>
          </cell>
          <cell r="E234" t="e">
            <v>#N/A</v>
          </cell>
        </row>
        <row r="235">
          <cell r="B235" t="e">
            <v>#N/A</v>
          </cell>
          <cell r="E235" t="e">
            <v>#N/A</v>
          </cell>
        </row>
        <row r="236">
          <cell r="B236" t="e">
            <v>#N/A</v>
          </cell>
          <cell r="E236" t="e">
            <v>#N/A</v>
          </cell>
        </row>
        <row r="237">
          <cell r="B237" t="e">
            <v>#N/A</v>
          </cell>
          <cell r="E237" t="e">
            <v>#N/A</v>
          </cell>
        </row>
        <row r="238">
          <cell r="B238" t="e">
            <v>#N/A</v>
          </cell>
          <cell r="E238" t="e">
            <v>#N/A</v>
          </cell>
        </row>
        <row r="239">
          <cell r="B239" t="e">
            <v>#N/A</v>
          </cell>
          <cell r="E239" t="e">
            <v>#N/A</v>
          </cell>
        </row>
        <row r="240">
          <cell r="B240" t="e">
            <v>#N/A</v>
          </cell>
          <cell r="E240" t="e">
            <v>#N/A</v>
          </cell>
        </row>
        <row r="241">
          <cell r="B241" t="e">
            <v>#N/A</v>
          </cell>
          <cell r="E241" t="e">
            <v>#N/A</v>
          </cell>
        </row>
        <row r="242">
          <cell r="B242" t="e">
            <v>#N/A</v>
          </cell>
          <cell r="E242" t="e">
            <v>#N/A</v>
          </cell>
        </row>
        <row r="243">
          <cell r="B243" t="e">
            <v>#N/A</v>
          </cell>
          <cell r="E243" t="e">
            <v>#N/A</v>
          </cell>
        </row>
        <row r="244">
          <cell r="B244" t="e">
            <v>#N/A</v>
          </cell>
          <cell r="E244" t="e">
            <v>#N/A</v>
          </cell>
        </row>
        <row r="245">
          <cell r="B245" t="e">
            <v>#N/A</v>
          </cell>
          <cell r="E245" t="e">
            <v>#N/A</v>
          </cell>
        </row>
        <row r="246">
          <cell r="B246" t="e">
            <v>#N/A</v>
          </cell>
          <cell r="E246" t="e">
            <v>#N/A</v>
          </cell>
        </row>
        <row r="247">
          <cell r="B247" t="e">
            <v>#N/A</v>
          </cell>
          <cell r="E247" t="e">
            <v>#N/A</v>
          </cell>
        </row>
        <row r="248">
          <cell r="B248" t="e">
            <v>#N/A</v>
          </cell>
          <cell r="E248" t="e">
            <v>#N/A</v>
          </cell>
        </row>
        <row r="249">
          <cell r="B249" t="e">
            <v>#N/A</v>
          </cell>
          <cell r="E249" t="e">
            <v>#N/A</v>
          </cell>
        </row>
        <row r="250">
          <cell r="B250" t="e">
            <v>#N/A</v>
          </cell>
          <cell r="E250" t="e">
            <v>#N/A</v>
          </cell>
        </row>
        <row r="251">
          <cell r="B251" t="e">
            <v>#N/A</v>
          </cell>
          <cell r="E251" t="e">
            <v>#N/A</v>
          </cell>
        </row>
        <row r="252">
          <cell r="B252" t="e">
            <v>#N/A</v>
          </cell>
          <cell r="E252" t="e">
            <v>#N/A</v>
          </cell>
        </row>
        <row r="253">
          <cell r="B253" t="e">
            <v>#N/A</v>
          </cell>
          <cell r="E253" t="e">
            <v>#N/A</v>
          </cell>
        </row>
        <row r="254">
          <cell r="B254" t="e">
            <v>#N/A</v>
          </cell>
          <cell r="E254" t="e">
            <v>#N/A</v>
          </cell>
        </row>
        <row r="255">
          <cell r="B255" t="e">
            <v>#N/A</v>
          </cell>
          <cell r="E255" t="e">
            <v>#N/A</v>
          </cell>
        </row>
        <row r="256">
          <cell r="B256" t="e">
            <v>#N/A</v>
          </cell>
          <cell r="E256" t="e">
            <v>#N/A</v>
          </cell>
        </row>
        <row r="257">
          <cell r="B257" t="e">
            <v>#N/A</v>
          </cell>
          <cell r="E257" t="e">
            <v>#N/A</v>
          </cell>
        </row>
        <row r="258">
          <cell r="B258" t="e">
            <v>#N/A</v>
          </cell>
          <cell r="E258" t="e">
            <v>#N/A</v>
          </cell>
        </row>
        <row r="259">
          <cell r="B259" t="e">
            <v>#N/A</v>
          </cell>
          <cell r="E259" t="e">
            <v>#N/A</v>
          </cell>
        </row>
        <row r="260">
          <cell r="B260" t="e">
            <v>#N/A</v>
          </cell>
          <cell r="E260" t="e">
            <v>#N/A</v>
          </cell>
        </row>
        <row r="261">
          <cell r="B261" t="e">
            <v>#N/A</v>
          </cell>
          <cell r="E261" t="e">
            <v>#N/A</v>
          </cell>
        </row>
        <row r="262">
          <cell r="B262" t="e">
            <v>#N/A</v>
          </cell>
          <cell r="E262" t="e">
            <v>#N/A</v>
          </cell>
        </row>
        <row r="263">
          <cell r="B263" t="e">
            <v>#N/A</v>
          </cell>
          <cell r="E263" t="e">
            <v>#N/A</v>
          </cell>
        </row>
        <row r="264">
          <cell r="B264" t="e">
            <v>#N/A</v>
          </cell>
          <cell r="E264" t="e">
            <v>#N/A</v>
          </cell>
        </row>
        <row r="265">
          <cell r="B265" t="e">
            <v>#N/A</v>
          </cell>
          <cell r="E265" t="e">
            <v>#N/A</v>
          </cell>
        </row>
        <row r="266">
          <cell r="B266" t="e">
            <v>#N/A</v>
          </cell>
          <cell r="E266" t="e">
            <v>#N/A</v>
          </cell>
        </row>
        <row r="267">
          <cell r="B267" t="e">
            <v>#N/A</v>
          </cell>
          <cell r="E267" t="e">
            <v>#N/A</v>
          </cell>
        </row>
        <row r="268">
          <cell r="B268" t="e">
            <v>#N/A</v>
          </cell>
          <cell r="E268" t="e">
            <v>#N/A</v>
          </cell>
        </row>
        <row r="269">
          <cell r="B269" t="e">
            <v>#N/A</v>
          </cell>
          <cell r="E269" t="e">
            <v>#N/A</v>
          </cell>
        </row>
        <row r="270">
          <cell r="B270" t="e">
            <v>#N/A</v>
          </cell>
          <cell r="E270" t="e">
            <v>#N/A</v>
          </cell>
        </row>
        <row r="271">
          <cell r="B271" t="e">
            <v>#N/A</v>
          </cell>
          <cell r="E271" t="e">
            <v>#N/A</v>
          </cell>
        </row>
        <row r="272">
          <cell r="B272" t="e">
            <v>#N/A</v>
          </cell>
          <cell r="E272" t="e">
            <v>#N/A</v>
          </cell>
        </row>
        <row r="273">
          <cell r="B273" t="e">
            <v>#N/A</v>
          </cell>
          <cell r="E273" t="e">
            <v>#N/A</v>
          </cell>
        </row>
        <row r="274">
          <cell r="B274" t="e">
            <v>#N/A</v>
          </cell>
          <cell r="E274" t="e">
            <v>#N/A</v>
          </cell>
        </row>
        <row r="275">
          <cell r="B275" t="e">
            <v>#N/A</v>
          </cell>
          <cell r="E275" t="e">
            <v>#N/A</v>
          </cell>
        </row>
        <row r="276">
          <cell r="B276" t="e">
            <v>#N/A</v>
          </cell>
          <cell r="E276" t="e">
            <v>#N/A</v>
          </cell>
        </row>
        <row r="277">
          <cell r="B277" t="e">
            <v>#N/A</v>
          </cell>
          <cell r="E277" t="e">
            <v>#N/A</v>
          </cell>
        </row>
        <row r="278">
          <cell r="B278" t="e">
            <v>#N/A</v>
          </cell>
          <cell r="E278" t="e">
            <v>#N/A</v>
          </cell>
        </row>
        <row r="279">
          <cell r="B279" t="e">
            <v>#N/A</v>
          </cell>
          <cell r="E279" t="e">
            <v>#N/A</v>
          </cell>
        </row>
        <row r="280">
          <cell r="B280" t="e">
            <v>#N/A</v>
          </cell>
          <cell r="E280" t="e">
            <v>#N/A</v>
          </cell>
        </row>
        <row r="281">
          <cell r="B281" t="e">
            <v>#N/A</v>
          </cell>
          <cell r="E281" t="e">
            <v>#N/A</v>
          </cell>
        </row>
        <row r="282">
          <cell r="B282" t="e">
            <v>#N/A</v>
          </cell>
          <cell r="E282" t="e">
            <v>#N/A</v>
          </cell>
        </row>
        <row r="283">
          <cell r="B283" t="e">
            <v>#N/A</v>
          </cell>
          <cell r="E283" t="e">
            <v>#N/A</v>
          </cell>
        </row>
        <row r="284">
          <cell r="B284" t="e">
            <v>#N/A</v>
          </cell>
          <cell r="E284" t="e">
            <v>#N/A</v>
          </cell>
        </row>
        <row r="285">
          <cell r="B285" t="e">
            <v>#N/A</v>
          </cell>
          <cell r="E285" t="e">
            <v>#N/A</v>
          </cell>
        </row>
        <row r="286">
          <cell r="B286" t="e">
            <v>#N/A</v>
          </cell>
          <cell r="E286" t="e">
            <v>#N/A</v>
          </cell>
        </row>
        <row r="287">
          <cell r="B287" t="e">
            <v>#N/A</v>
          </cell>
          <cell r="E287" t="e">
            <v>#N/A</v>
          </cell>
        </row>
        <row r="288">
          <cell r="B288" t="e">
            <v>#N/A</v>
          </cell>
          <cell r="E288" t="e">
            <v>#N/A</v>
          </cell>
        </row>
        <row r="289">
          <cell r="B289" t="e">
            <v>#N/A</v>
          </cell>
          <cell r="E289" t="e">
            <v>#N/A</v>
          </cell>
        </row>
        <row r="290">
          <cell r="B290" t="e">
            <v>#N/A</v>
          </cell>
          <cell r="E290" t="e">
            <v>#N/A</v>
          </cell>
        </row>
        <row r="291">
          <cell r="B291" t="e">
            <v>#N/A</v>
          </cell>
          <cell r="E291" t="e">
            <v>#N/A</v>
          </cell>
        </row>
        <row r="292">
          <cell r="B292" t="e">
            <v>#N/A</v>
          </cell>
          <cell r="E292" t="e">
            <v>#N/A</v>
          </cell>
        </row>
        <row r="293">
          <cell r="B293" t="e">
            <v>#N/A</v>
          </cell>
          <cell r="E293" t="e">
            <v>#N/A</v>
          </cell>
        </row>
        <row r="294">
          <cell r="B294" t="e">
            <v>#N/A</v>
          </cell>
          <cell r="E294" t="e">
            <v>#N/A</v>
          </cell>
        </row>
        <row r="295">
          <cell r="B295" t="e">
            <v>#N/A</v>
          </cell>
          <cell r="E295" t="e">
            <v>#N/A</v>
          </cell>
        </row>
        <row r="296">
          <cell r="B296" t="e">
            <v>#N/A</v>
          </cell>
          <cell r="E296" t="e">
            <v>#N/A</v>
          </cell>
        </row>
        <row r="297">
          <cell r="B297" t="e">
            <v>#N/A</v>
          </cell>
          <cell r="E297" t="e">
            <v>#N/A</v>
          </cell>
        </row>
        <row r="298">
          <cell r="B298" t="e">
            <v>#N/A</v>
          </cell>
          <cell r="E298" t="e">
            <v>#N/A</v>
          </cell>
        </row>
        <row r="299">
          <cell r="B299" t="e">
            <v>#N/A</v>
          </cell>
          <cell r="E299" t="e">
            <v>#N/A</v>
          </cell>
        </row>
        <row r="300">
          <cell r="B300" t="e">
            <v>#N/A</v>
          </cell>
          <cell r="E300" t="e">
            <v>#N/A</v>
          </cell>
        </row>
        <row r="301">
          <cell r="B301" t="e">
            <v>#N/A</v>
          </cell>
          <cell r="E301" t="e">
            <v>#N/A</v>
          </cell>
        </row>
        <row r="302">
          <cell r="B302" t="e">
            <v>#N/A</v>
          </cell>
          <cell r="E302" t="e">
            <v>#N/A</v>
          </cell>
        </row>
        <row r="303">
          <cell r="B303" t="e">
            <v>#N/A</v>
          </cell>
          <cell r="E303" t="e">
            <v>#N/A</v>
          </cell>
        </row>
        <row r="304">
          <cell r="B304" t="e">
            <v>#N/A</v>
          </cell>
          <cell r="E304" t="e">
            <v>#N/A</v>
          </cell>
        </row>
        <row r="305">
          <cell r="B305" t="e">
            <v>#N/A</v>
          </cell>
          <cell r="E305" t="e">
            <v>#N/A</v>
          </cell>
        </row>
        <row r="306">
          <cell r="B306" t="e">
            <v>#N/A</v>
          </cell>
          <cell r="E306" t="e">
            <v>#N/A</v>
          </cell>
        </row>
        <row r="307">
          <cell r="B307" t="e">
            <v>#N/A</v>
          </cell>
          <cell r="E307" t="e">
            <v>#N/A</v>
          </cell>
        </row>
        <row r="308">
          <cell r="B308" t="e">
            <v>#N/A</v>
          </cell>
          <cell r="E308" t="e">
            <v>#N/A</v>
          </cell>
        </row>
        <row r="309">
          <cell r="B309" t="e">
            <v>#N/A</v>
          </cell>
          <cell r="E309" t="e">
            <v>#N/A</v>
          </cell>
        </row>
        <row r="310">
          <cell r="B310" t="e">
            <v>#N/A</v>
          </cell>
          <cell r="E310" t="e">
            <v>#N/A</v>
          </cell>
        </row>
        <row r="311">
          <cell r="B311" t="e">
            <v>#N/A</v>
          </cell>
          <cell r="E311" t="e">
            <v>#N/A</v>
          </cell>
        </row>
        <row r="312">
          <cell r="B312" t="e">
            <v>#N/A</v>
          </cell>
          <cell r="E312" t="e">
            <v>#N/A</v>
          </cell>
        </row>
        <row r="313">
          <cell r="B313" t="e">
            <v>#N/A</v>
          </cell>
          <cell r="E313" t="e">
            <v>#N/A</v>
          </cell>
        </row>
        <row r="314">
          <cell r="B314" t="e">
            <v>#N/A</v>
          </cell>
          <cell r="E314" t="e">
            <v>#N/A</v>
          </cell>
        </row>
        <row r="315">
          <cell r="B315" t="e">
            <v>#N/A</v>
          </cell>
          <cell r="E315" t="e">
            <v>#N/A</v>
          </cell>
        </row>
        <row r="316">
          <cell r="B316" t="e">
            <v>#N/A</v>
          </cell>
          <cell r="E316" t="e">
            <v>#N/A</v>
          </cell>
        </row>
        <row r="317">
          <cell r="B317" t="e">
            <v>#N/A</v>
          </cell>
          <cell r="E317" t="e">
            <v>#N/A</v>
          </cell>
        </row>
        <row r="318">
          <cell r="B318" t="e">
            <v>#N/A</v>
          </cell>
          <cell r="E318" t="e">
            <v>#N/A</v>
          </cell>
        </row>
        <row r="319">
          <cell r="B319" t="e">
            <v>#N/A</v>
          </cell>
          <cell r="E319" t="e">
            <v>#N/A</v>
          </cell>
        </row>
        <row r="320">
          <cell r="B320" t="e">
            <v>#N/A</v>
          </cell>
          <cell r="E320" t="e">
            <v>#N/A</v>
          </cell>
        </row>
        <row r="321">
          <cell r="B321" t="e">
            <v>#N/A</v>
          </cell>
          <cell r="E321" t="e">
            <v>#N/A</v>
          </cell>
        </row>
        <row r="322">
          <cell r="B322" t="e">
            <v>#N/A</v>
          </cell>
          <cell r="E322" t="e">
            <v>#N/A</v>
          </cell>
        </row>
        <row r="323">
          <cell r="B323" t="e">
            <v>#N/A</v>
          </cell>
          <cell r="E323" t="e">
            <v>#N/A</v>
          </cell>
        </row>
        <row r="324">
          <cell r="B324" t="e">
            <v>#N/A</v>
          </cell>
          <cell r="E324" t="e">
            <v>#N/A</v>
          </cell>
        </row>
        <row r="325">
          <cell r="B325" t="e">
            <v>#N/A</v>
          </cell>
          <cell r="E325" t="e">
            <v>#N/A</v>
          </cell>
        </row>
        <row r="326">
          <cell r="B326" t="e">
            <v>#N/A</v>
          </cell>
          <cell r="E326" t="e">
            <v>#N/A</v>
          </cell>
        </row>
        <row r="327">
          <cell r="B327" t="e">
            <v>#N/A</v>
          </cell>
          <cell r="E327" t="e">
            <v>#N/A</v>
          </cell>
        </row>
        <row r="328">
          <cell r="B328" t="e">
            <v>#N/A</v>
          </cell>
          <cell r="E328" t="e">
            <v>#N/A</v>
          </cell>
        </row>
        <row r="329">
          <cell r="B329" t="e">
            <v>#N/A</v>
          </cell>
          <cell r="E329" t="e">
            <v>#N/A</v>
          </cell>
        </row>
        <row r="330">
          <cell r="B330" t="e">
            <v>#N/A</v>
          </cell>
          <cell r="E330" t="e">
            <v>#N/A</v>
          </cell>
        </row>
        <row r="331">
          <cell r="B331" t="e">
            <v>#N/A</v>
          </cell>
          <cell r="E331" t="e">
            <v>#N/A</v>
          </cell>
        </row>
        <row r="332">
          <cell r="B332" t="e">
            <v>#N/A</v>
          </cell>
          <cell r="E332" t="e">
            <v>#N/A</v>
          </cell>
        </row>
        <row r="333">
          <cell r="B333" t="e">
            <v>#N/A</v>
          </cell>
          <cell r="E333" t="e">
            <v>#N/A</v>
          </cell>
        </row>
        <row r="334">
          <cell r="B334" t="e">
            <v>#N/A</v>
          </cell>
          <cell r="E334" t="e">
            <v>#N/A</v>
          </cell>
        </row>
        <row r="335">
          <cell r="B335" t="e">
            <v>#N/A</v>
          </cell>
          <cell r="E335" t="e">
            <v>#N/A</v>
          </cell>
        </row>
        <row r="336">
          <cell r="B336" t="e">
            <v>#N/A</v>
          </cell>
          <cell r="E336" t="e">
            <v>#N/A</v>
          </cell>
        </row>
        <row r="337">
          <cell r="B337" t="e">
            <v>#N/A</v>
          </cell>
          <cell r="E337" t="e">
            <v>#N/A</v>
          </cell>
        </row>
        <row r="338">
          <cell r="B338" t="e">
            <v>#N/A</v>
          </cell>
          <cell r="E338" t="e">
            <v>#N/A</v>
          </cell>
        </row>
        <row r="339">
          <cell r="B339" t="e">
            <v>#N/A</v>
          </cell>
          <cell r="E339" t="e">
            <v>#N/A</v>
          </cell>
        </row>
        <row r="340">
          <cell r="B340" t="e">
            <v>#N/A</v>
          </cell>
          <cell r="E340" t="e">
            <v>#N/A</v>
          </cell>
        </row>
        <row r="341">
          <cell r="B341" t="e">
            <v>#N/A</v>
          </cell>
          <cell r="E341" t="e">
            <v>#N/A</v>
          </cell>
        </row>
        <row r="342">
          <cell r="B342" t="e">
            <v>#N/A</v>
          </cell>
          <cell r="E342" t="e">
            <v>#N/A</v>
          </cell>
        </row>
        <row r="343">
          <cell r="B343" t="e">
            <v>#N/A</v>
          </cell>
          <cell r="E343" t="e">
            <v>#N/A</v>
          </cell>
        </row>
        <row r="344">
          <cell r="B344" t="e">
            <v>#N/A</v>
          </cell>
          <cell r="E344" t="e">
            <v>#N/A</v>
          </cell>
        </row>
        <row r="345">
          <cell r="B345" t="e">
            <v>#N/A</v>
          </cell>
          <cell r="E345" t="e">
            <v>#N/A</v>
          </cell>
        </row>
        <row r="346">
          <cell r="B346" t="e">
            <v>#N/A</v>
          </cell>
          <cell r="E346" t="e">
            <v>#N/A</v>
          </cell>
        </row>
        <row r="347">
          <cell r="B347" t="e">
            <v>#N/A</v>
          </cell>
          <cell r="E347" t="e">
            <v>#N/A</v>
          </cell>
        </row>
        <row r="348">
          <cell r="B348" t="e">
            <v>#N/A</v>
          </cell>
          <cell r="E348" t="e">
            <v>#N/A</v>
          </cell>
        </row>
        <row r="349">
          <cell r="B349" t="e">
            <v>#N/A</v>
          </cell>
          <cell r="E349" t="e">
            <v>#N/A</v>
          </cell>
        </row>
        <row r="350">
          <cell r="B350" t="e">
            <v>#N/A</v>
          </cell>
          <cell r="E350" t="e">
            <v>#N/A</v>
          </cell>
        </row>
        <row r="351">
          <cell r="B351" t="e">
            <v>#N/A</v>
          </cell>
          <cell r="E351" t="e">
            <v>#N/A</v>
          </cell>
        </row>
        <row r="352">
          <cell r="B352" t="e">
            <v>#N/A</v>
          </cell>
          <cell r="E352" t="e">
            <v>#N/A</v>
          </cell>
        </row>
        <row r="353">
          <cell r="B353" t="e">
            <v>#N/A</v>
          </cell>
          <cell r="E353" t="e">
            <v>#N/A</v>
          </cell>
        </row>
        <row r="354">
          <cell r="B354" t="e">
            <v>#N/A</v>
          </cell>
          <cell r="E354" t="e">
            <v>#N/A</v>
          </cell>
        </row>
        <row r="355">
          <cell r="B355" t="e">
            <v>#N/A</v>
          </cell>
          <cell r="E355" t="e">
            <v>#N/A</v>
          </cell>
        </row>
        <row r="356">
          <cell r="B356" t="e">
            <v>#N/A</v>
          </cell>
          <cell r="E356" t="e">
            <v>#N/A</v>
          </cell>
        </row>
        <row r="357">
          <cell r="B357" t="e">
            <v>#N/A</v>
          </cell>
          <cell r="E357" t="e">
            <v>#N/A</v>
          </cell>
        </row>
        <row r="358">
          <cell r="B358" t="e">
            <v>#N/A</v>
          </cell>
          <cell r="E358" t="e">
            <v>#N/A</v>
          </cell>
        </row>
        <row r="359">
          <cell r="B359" t="e">
            <v>#N/A</v>
          </cell>
          <cell r="E359" t="e">
            <v>#N/A</v>
          </cell>
        </row>
        <row r="360">
          <cell r="B360" t="e">
            <v>#N/A</v>
          </cell>
          <cell r="E360" t="e">
            <v>#N/A</v>
          </cell>
        </row>
        <row r="361">
          <cell r="B361" t="e">
            <v>#N/A</v>
          </cell>
          <cell r="E361" t="e">
            <v>#N/A</v>
          </cell>
        </row>
        <row r="362">
          <cell r="B362" t="e">
            <v>#N/A</v>
          </cell>
          <cell r="E362" t="e">
            <v>#N/A</v>
          </cell>
        </row>
        <row r="363">
          <cell r="B363" t="e">
            <v>#N/A</v>
          </cell>
          <cell r="E363" t="e">
            <v>#N/A</v>
          </cell>
        </row>
        <row r="364">
          <cell r="B364" t="e">
            <v>#N/A</v>
          </cell>
          <cell r="E364" t="e">
            <v>#N/A</v>
          </cell>
        </row>
        <row r="365">
          <cell r="B365" t="e">
            <v>#N/A</v>
          </cell>
          <cell r="E365" t="e">
            <v>#N/A</v>
          </cell>
        </row>
        <row r="366">
          <cell r="B366" t="e">
            <v>#N/A</v>
          </cell>
          <cell r="E366" t="e">
            <v>#N/A</v>
          </cell>
        </row>
        <row r="367">
          <cell r="B367" t="e">
            <v>#N/A</v>
          </cell>
          <cell r="E367" t="e">
            <v>#N/A</v>
          </cell>
        </row>
        <row r="368">
          <cell r="B368" t="e">
            <v>#N/A</v>
          </cell>
          <cell r="E368" t="e">
            <v>#N/A</v>
          </cell>
        </row>
        <row r="369">
          <cell r="B369" t="e">
            <v>#N/A</v>
          </cell>
          <cell r="E369" t="e">
            <v>#N/A</v>
          </cell>
        </row>
        <row r="370">
          <cell r="B370" t="e">
            <v>#N/A</v>
          </cell>
          <cell r="E370" t="e">
            <v>#N/A</v>
          </cell>
        </row>
        <row r="371">
          <cell r="B371" t="e">
            <v>#N/A</v>
          </cell>
          <cell r="E371" t="e">
            <v>#N/A</v>
          </cell>
        </row>
        <row r="372">
          <cell r="B372" t="e">
            <v>#N/A</v>
          </cell>
          <cell r="E372" t="e">
            <v>#N/A</v>
          </cell>
        </row>
        <row r="373">
          <cell r="B373" t="e">
            <v>#N/A</v>
          </cell>
          <cell r="E373" t="e">
            <v>#N/A</v>
          </cell>
        </row>
        <row r="374">
          <cell r="B374" t="e">
            <v>#N/A</v>
          </cell>
          <cell r="E374" t="e">
            <v>#N/A</v>
          </cell>
        </row>
        <row r="375">
          <cell r="B375" t="e">
            <v>#N/A</v>
          </cell>
          <cell r="E375" t="e">
            <v>#N/A</v>
          </cell>
        </row>
        <row r="376">
          <cell r="B376" t="e">
            <v>#N/A</v>
          </cell>
          <cell r="E376" t="e">
            <v>#N/A</v>
          </cell>
        </row>
        <row r="377">
          <cell r="B377" t="e">
            <v>#N/A</v>
          </cell>
          <cell r="E377" t="e">
            <v>#N/A</v>
          </cell>
        </row>
        <row r="378">
          <cell r="B378" t="e">
            <v>#N/A</v>
          </cell>
          <cell r="E378" t="e">
            <v>#N/A</v>
          </cell>
        </row>
        <row r="379">
          <cell r="B379" t="e">
            <v>#N/A</v>
          </cell>
          <cell r="E379" t="e">
            <v>#N/A</v>
          </cell>
        </row>
        <row r="380">
          <cell r="B380" t="e">
            <v>#N/A</v>
          </cell>
          <cell r="E380" t="e">
            <v>#N/A</v>
          </cell>
        </row>
        <row r="381">
          <cell r="B381" t="e">
            <v>#N/A</v>
          </cell>
          <cell r="E381" t="e">
            <v>#N/A</v>
          </cell>
        </row>
        <row r="382">
          <cell r="B382" t="e">
            <v>#N/A</v>
          </cell>
          <cell r="E382" t="e">
            <v>#N/A</v>
          </cell>
        </row>
        <row r="383">
          <cell r="B383" t="e">
            <v>#N/A</v>
          </cell>
          <cell r="E383" t="e">
            <v>#N/A</v>
          </cell>
        </row>
        <row r="384">
          <cell r="B384" t="e">
            <v>#N/A</v>
          </cell>
          <cell r="E384" t="e">
            <v>#N/A</v>
          </cell>
        </row>
        <row r="385">
          <cell r="B385" t="e">
            <v>#N/A</v>
          </cell>
          <cell r="E385" t="e">
            <v>#N/A</v>
          </cell>
        </row>
        <row r="386">
          <cell r="B386" t="e">
            <v>#N/A</v>
          </cell>
          <cell r="E386" t="e">
            <v>#N/A</v>
          </cell>
        </row>
        <row r="387">
          <cell r="B387" t="e">
            <v>#N/A</v>
          </cell>
          <cell r="E387" t="e">
            <v>#N/A</v>
          </cell>
        </row>
        <row r="388">
          <cell r="B388" t="e">
            <v>#N/A</v>
          </cell>
          <cell r="E388" t="e">
            <v>#N/A</v>
          </cell>
        </row>
        <row r="389">
          <cell r="B389" t="e">
            <v>#N/A</v>
          </cell>
          <cell r="E389" t="e">
            <v>#N/A</v>
          </cell>
        </row>
        <row r="390">
          <cell r="B390" t="e">
            <v>#N/A</v>
          </cell>
          <cell r="E390" t="e">
            <v>#N/A</v>
          </cell>
        </row>
        <row r="391">
          <cell r="B391" t="e">
            <v>#N/A</v>
          </cell>
          <cell r="E391" t="e">
            <v>#N/A</v>
          </cell>
        </row>
        <row r="392">
          <cell r="B392" t="e">
            <v>#N/A</v>
          </cell>
          <cell r="E392" t="e">
            <v>#N/A</v>
          </cell>
        </row>
        <row r="393">
          <cell r="B393" t="e">
            <v>#N/A</v>
          </cell>
          <cell r="E393" t="e">
            <v>#N/A</v>
          </cell>
        </row>
        <row r="394">
          <cell r="B394" t="e">
            <v>#N/A</v>
          </cell>
          <cell r="E394" t="e">
            <v>#N/A</v>
          </cell>
        </row>
        <row r="395">
          <cell r="B395" t="e">
            <v>#N/A</v>
          </cell>
          <cell r="E395" t="e">
            <v>#N/A</v>
          </cell>
        </row>
        <row r="396">
          <cell r="B396" t="e">
            <v>#N/A</v>
          </cell>
          <cell r="E396" t="e">
            <v>#N/A</v>
          </cell>
        </row>
        <row r="397">
          <cell r="B397" t="e">
            <v>#N/A</v>
          </cell>
          <cell r="E397" t="e">
            <v>#N/A</v>
          </cell>
        </row>
        <row r="398">
          <cell r="B398" t="e">
            <v>#N/A</v>
          </cell>
          <cell r="E398" t="e">
            <v>#N/A</v>
          </cell>
        </row>
        <row r="399">
          <cell r="B399" t="e">
            <v>#N/A</v>
          </cell>
          <cell r="E399" t="e">
            <v>#N/A</v>
          </cell>
        </row>
        <row r="400">
          <cell r="B400" t="e">
            <v>#N/A</v>
          </cell>
          <cell r="E400" t="e">
            <v>#N/A</v>
          </cell>
        </row>
        <row r="401">
          <cell r="B401" t="e">
            <v>#N/A</v>
          </cell>
          <cell r="E401" t="e">
            <v>#N/A</v>
          </cell>
        </row>
        <row r="402">
          <cell r="B402" t="e">
            <v>#N/A</v>
          </cell>
          <cell r="E402" t="e">
            <v>#N/A</v>
          </cell>
        </row>
        <row r="403">
          <cell r="B403" t="e">
            <v>#N/A</v>
          </cell>
          <cell r="E403" t="e">
            <v>#N/A</v>
          </cell>
        </row>
        <row r="404">
          <cell r="B404" t="e">
            <v>#N/A</v>
          </cell>
          <cell r="E404" t="e">
            <v>#N/A</v>
          </cell>
        </row>
        <row r="405">
          <cell r="B405" t="e">
            <v>#N/A</v>
          </cell>
          <cell r="E405" t="e">
            <v>#N/A</v>
          </cell>
        </row>
        <row r="406">
          <cell r="B406" t="e">
            <v>#N/A</v>
          </cell>
          <cell r="E406" t="e">
            <v>#N/A</v>
          </cell>
        </row>
        <row r="407">
          <cell r="B407" t="e">
            <v>#N/A</v>
          </cell>
          <cell r="E407" t="e">
            <v>#N/A</v>
          </cell>
        </row>
        <row r="408">
          <cell r="B408" t="e">
            <v>#N/A</v>
          </cell>
          <cell r="E408" t="e">
            <v>#N/A</v>
          </cell>
        </row>
        <row r="409">
          <cell r="B409" t="e">
            <v>#N/A</v>
          </cell>
          <cell r="E409" t="e">
            <v>#N/A</v>
          </cell>
        </row>
        <row r="410">
          <cell r="B410" t="e">
            <v>#N/A</v>
          </cell>
          <cell r="E410" t="e">
            <v>#N/A</v>
          </cell>
        </row>
        <row r="411">
          <cell r="B411" t="e">
            <v>#N/A</v>
          </cell>
          <cell r="E411" t="e">
            <v>#N/A</v>
          </cell>
        </row>
        <row r="412">
          <cell r="B412" t="e">
            <v>#N/A</v>
          </cell>
          <cell r="E412" t="e">
            <v>#N/A</v>
          </cell>
        </row>
        <row r="413">
          <cell r="B413" t="e">
            <v>#N/A</v>
          </cell>
          <cell r="E413" t="e">
            <v>#N/A</v>
          </cell>
        </row>
        <row r="414">
          <cell r="B414" t="e">
            <v>#N/A</v>
          </cell>
          <cell r="E414" t="e">
            <v>#N/A</v>
          </cell>
        </row>
        <row r="415">
          <cell r="B415" t="e">
            <v>#N/A</v>
          </cell>
          <cell r="E415" t="e">
            <v>#N/A</v>
          </cell>
        </row>
        <row r="416">
          <cell r="B416" t="e">
            <v>#N/A</v>
          </cell>
          <cell r="E416" t="e">
            <v>#N/A</v>
          </cell>
        </row>
        <row r="417">
          <cell r="B417" t="e">
            <v>#N/A</v>
          </cell>
          <cell r="E417" t="e">
            <v>#N/A</v>
          </cell>
        </row>
        <row r="418">
          <cell r="B418" t="e">
            <v>#N/A</v>
          </cell>
          <cell r="E418" t="e">
            <v>#N/A</v>
          </cell>
        </row>
        <row r="419">
          <cell r="B419" t="e">
            <v>#N/A</v>
          </cell>
          <cell r="E419" t="e">
            <v>#N/A</v>
          </cell>
        </row>
        <row r="420">
          <cell r="B420" t="e">
            <v>#N/A</v>
          </cell>
          <cell r="E420" t="e">
            <v>#N/A</v>
          </cell>
        </row>
        <row r="421">
          <cell r="B421" t="e">
            <v>#N/A</v>
          </cell>
          <cell r="E421" t="e">
            <v>#N/A</v>
          </cell>
        </row>
        <row r="422">
          <cell r="B422" t="e">
            <v>#N/A</v>
          </cell>
          <cell r="E422" t="e">
            <v>#N/A</v>
          </cell>
        </row>
        <row r="423">
          <cell r="B423" t="e">
            <v>#N/A</v>
          </cell>
          <cell r="E423" t="e">
            <v>#N/A</v>
          </cell>
        </row>
        <row r="424">
          <cell r="B424" t="e">
            <v>#N/A</v>
          </cell>
          <cell r="E424" t="e">
            <v>#N/A</v>
          </cell>
        </row>
        <row r="425">
          <cell r="B425" t="e">
            <v>#N/A</v>
          </cell>
          <cell r="E425" t="e">
            <v>#N/A</v>
          </cell>
        </row>
        <row r="426">
          <cell r="B426" t="e">
            <v>#N/A</v>
          </cell>
          <cell r="E426" t="e">
            <v>#N/A</v>
          </cell>
        </row>
        <row r="427">
          <cell r="B427" t="e">
            <v>#N/A</v>
          </cell>
          <cell r="E427" t="e">
            <v>#N/A</v>
          </cell>
        </row>
        <row r="428">
          <cell r="B428" t="e">
            <v>#N/A</v>
          </cell>
          <cell r="E428" t="e">
            <v>#N/A</v>
          </cell>
        </row>
        <row r="429">
          <cell r="B429" t="e">
            <v>#N/A</v>
          </cell>
          <cell r="E429" t="e">
            <v>#N/A</v>
          </cell>
        </row>
        <row r="430">
          <cell r="B430" t="e">
            <v>#N/A</v>
          </cell>
          <cell r="E430" t="e">
            <v>#N/A</v>
          </cell>
        </row>
        <row r="431">
          <cell r="B431" t="e">
            <v>#N/A</v>
          </cell>
          <cell r="E431" t="e">
            <v>#N/A</v>
          </cell>
        </row>
        <row r="432">
          <cell r="B432" t="e">
            <v>#N/A</v>
          </cell>
          <cell r="E432" t="e">
            <v>#N/A</v>
          </cell>
        </row>
        <row r="433">
          <cell r="B433" t="e">
            <v>#N/A</v>
          </cell>
          <cell r="E433" t="e">
            <v>#N/A</v>
          </cell>
        </row>
        <row r="434">
          <cell r="B434" t="e">
            <v>#N/A</v>
          </cell>
          <cell r="E434" t="e">
            <v>#N/A</v>
          </cell>
        </row>
        <row r="435">
          <cell r="B435" t="e">
            <v>#N/A</v>
          </cell>
          <cell r="E435" t="e">
            <v>#N/A</v>
          </cell>
        </row>
        <row r="436">
          <cell r="B436" t="e">
            <v>#N/A</v>
          </cell>
          <cell r="E436" t="e">
            <v>#N/A</v>
          </cell>
        </row>
        <row r="437">
          <cell r="B437" t="e">
            <v>#N/A</v>
          </cell>
          <cell r="E437" t="e">
            <v>#N/A</v>
          </cell>
        </row>
        <row r="438">
          <cell r="B438" t="e">
            <v>#N/A</v>
          </cell>
          <cell r="E438" t="e">
            <v>#N/A</v>
          </cell>
        </row>
        <row r="439">
          <cell r="B439" t="e">
            <v>#N/A</v>
          </cell>
          <cell r="E439" t="e">
            <v>#N/A</v>
          </cell>
        </row>
        <row r="440">
          <cell r="B440" t="e">
            <v>#N/A</v>
          </cell>
          <cell r="E440" t="e">
            <v>#N/A</v>
          </cell>
        </row>
        <row r="441">
          <cell r="B441" t="e">
            <v>#N/A</v>
          </cell>
          <cell r="E441" t="e">
            <v>#N/A</v>
          </cell>
        </row>
        <row r="442">
          <cell r="B442" t="e">
            <v>#N/A</v>
          </cell>
          <cell r="E442" t="e">
            <v>#N/A</v>
          </cell>
        </row>
        <row r="443">
          <cell r="B443" t="e">
            <v>#N/A</v>
          </cell>
          <cell r="E443" t="e">
            <v>#N/A</v>
          </cell>
        </row>
        <row r="444">
          <cell r="B444" t="e">
            <v>#N/A</v>
          </cell>
          <cell r="E444" t="e">
            <v>#N/A</v>
          </cell>
        </row>
        <row r="445">
          <cell r="B445" t="e">
            <v>#N/A</v>
          </cell>
          <cell r="E445" t="e">
            <v>#N/A</v>
          </cell>
        </row>
        <row r="446">
          <cell r="B446" t="e">
            <v>#N/A</v>
          </cell>
          <cell r="E446" t="e">
            <v>#N/A</v>
          </cell>
        </row>
        <row r="447">
          <cell r="B447" t="e">
            <v>#N/A</v>
          </cell>
          <cell r="E447" t="e">
            <v>#N/A</v>
          </cell>
        </row>
        <row r="448">
          <cell r="B448" t="e">
            <v>#N/A</v>
          </cell>
          <cell r="E448" t="e">
            <v>#N/A</v>
          </cell>
        </row>
        <row r="449">
          <cell r="B449" t="e">
            <v>#N/A</v>
          </cell>
          <cell r="E449" t="e">
            <v>#N/A</v>
          </cell>
        </row>
        <row r="450">
          <cell r="B450" t="e">
            <v>#N/A</v>
          </cell>
          <cell r="E450" t="e">
            <v>#N/A</v>
          </cell>
        </row>
        <row r="451">
          <cell r="B451" t="e">
            <v>#N/A</v>
          </cell>
          <cell r="E451" t="e">
            <v>#N/A</v>
          </cell>
        </row>
        <row r="452">
          <cell r="B452" t="e">
            <v>#N/A</v>
          </cell>
          <cell r="E452" t="e">
            <v>#N/A</v>
          </cell>
        </row>
        <row r="453">
          <cell r="B453" t="e">
            <v>#N/A</v>
          </cell>
          <cell r="E453" t="e">
            <v>#N/A</v>
          </cell>
        </row>
        <row r="454">
          <cell r="B454" t="e">
            <v>#N/A</v>
          </cell>
          <cell r="E454" t="e">
            <v>#N/A</v>
          </cell>
        </row>
        <row r="455">
          <cell r="B455" t="e">
            <v>#N/A</v>
          </cell>
          <cell r="E455" t="e">
            <v>#N/A</v>
          </cell>
        </row>
        <row r="456">
          <cell r="B456" t="e">
            <v>#N/A</v>
          </cell>
          <cell r="E456" t="e">
            <v>#N/A</v>
          </cell>
        </row>
        <row r="457">
          <cell r="B457" t="e">
            <v>#N/A</v>
          </cell>
          <cell r="E457" t="e">
            <v>#N/A</v>
          </cell>
        </row>
        <row r="458">
          <cell r="B458" t="e">
            <v>#N/A</v>
          </cell>
          <cell r="E458" t="e">
            <v>#N/A</v>
          </cell>
        </row>
        <row r="459">
          <cell r="B459" t="e">
            <v>#N/A</v>
          </cell>
          <cell r="E459" t="e">
            <v>#N/A</v>
          </cell>
        </row>
        <row r="460">
          <cell r="B460" t="e">
            <v>#N/A</v>
          </cell>
          <cell r="E460" t="e">
            <v>#N/A</v>
          </cell>
        </row>
        <row r="461">
          <cell r="B461" t="e">
            <v>#N/A</v>
          </cell>
          <cell r="E461" t="e">
            <v>#N/A</v>
          </cell>
        </row>
        <row r="462">
          <cell r="B462" t="e">
            <v>#N/A</v>
          </cell>
          <cell r="E462" t="e">
            <v>#N/A</v>
          </cell>
        </row>
        <row r="463">
          <cell r="B463" t="e">
            <v>#N/A</v>
          </cell>
          <cell r="E463" t="e">
            <v>#N/A</v>
          </cell>
        </row>
        <row r="464">
          <cell r="B464" t="e">
            <v>#N/A</v>
          </cell>
          <cell r="E464" t="e">
            <v>#N/A</v>
          </cell>
        </row>
        <row r="465">
          <cell r="B465" t="e">
            <v>#N/A</v>
          </cell>
          <cell r="E465" t="e">
            <v>#N/A</v>
          </cell>
        </row>
        <row r="466">
          <cell r="B466" t="e">
            <v>#N/A</v>
          </cell>
          <cell r="E466" t="e">
            <v>#N/A</v>
          </cell>
        </row>
        <row r="467">
          <cell r="B467" t="e">
            <v>#N/A</v>
          </cell>
          <cell r="E467" t="e">
            <v>#N/A</v>
          </cell>
        </row>
        <row r="468">
          <cell r="B468" t="e">
            <v>#N/A</v>
          </cell>
          <cell r="E468" t="e">
            <v>#N/A</v>
          </cell>
        </row>
        <row r="469">
          <cell r="B469" t="e">
            <v>#N/A</v>
          </cell>
          <cell r="E469" t="e">
            <v>#N/A</v>
          </cell>
        </row>
        <row r="470">
          <cell r="B470" t="e">
            <v>#N/A</v>
          </cell>
          <cell r="E470" t="e">
            <v>#N/A</v>
          </cell>
        </row>
        <row r="471">
          <cell r="B471" t="e">
            <v>#N/A</v>
          </cell>
          <cell r="E471" t="e">
            <v>#N/A</v>
          </cell>
        </row>
        <row r="472">
          <cell r="B472" t="e">
            <v>#N/A</v>
          </cell>
          <cell r="E472" t="e">
            <v>#N/A</v>
          </cell>
        </row>
        <row r="473">
          <cell r="B473" t="e">
            <v>#N/A</v>
          </cell>
          <cell r="E473" t="e">
            <v>#N/A</v>
          </cell>
        </row>
        <row r="474">
          <cell r="B474" t="e">
            <v>#N/A</v>
          </cell>
          <cell r="E474" t="e">
            <v>#N/A</v>
          </cell>
        </row>
        <row r="475">
          <cell r="B475" t="e">
            <v>#N/A</v>
          </cell>
          <cell r="E475" t="e">
            <v>#N/A</v>
          </cell>
        </row>
        <row r="476">
          <cell r="B476" t="e">
            <v>#N/A</v>
          </cell>
          <cell r="E476" t="e">
            <v>#N/A</v>
          </cell>
        </row>
        <row r="477">
          <cell r="B477" t="e">
            <v>#N/A</v>
          </cell>
          <cell r="E477" t="e">
            <v>#N/A</v>
          </cell>
        </row>
        <row r="478">
          <cell r="B478" t="e">
            <v>#N/A</v>
          </cell>
          <cell r="E478" t="e">
            <v>#N/A</v>
          </cell>
        </row>
        <row r="479">
          <cell r="B479" t="e">
            <v>#N/A</v>
          </cell>
          <cell r="E479" t="e">
            <v>#N/A</v>
          </cell>
        </row>
        <row r="480">
          <cell r="B480" t="e">
            <v>#N/A</v>
          </cell>
          <cell r="E480" t="e">
            <v>#N/A</v>
          </cell>
        </row>
        <row r="481">
          <cell r="B481" t="e">
            <v>#N/A</v>
          </cell>
          <cell r="E481" t="e">
            <v>#N/A</v>
          </cell>
        </row>
        <row r="482">
          <cell r="B482" t="e">
            <v>#N/A</v>
          </cell>
          <cell r="E482" t="e">
            <v>#N/A</v>
          </cell>
        </row>
        <row r="483">
          <cell r="B483" t="e">
            <v>#N/A</v>
          </cell>
          <cell r="E483" t="e">
            <v>#N/A</v>
          </cell>
        </row>
        <row r="484">
          <cell r="B484" t="e">
            <v>#N/A</v>
          </cell>
          <cell r="E484" t="e">
            <v>#N/A</v>
          </cell>
        </row>
        <row r="485">
          <cell r="B485" t="e">
            <v>#N/A</v>
          </cell>
          <cell r="E485" t="e">
            <v>#N/A</v>
          </cell>
        </row>
        <row r="486">
          <cell r="B486" t="e">
            <v>#N/A</v>
          </cell>
          <cell r="E486" t="e">
            <v>#N/A</v>
          </cell>
        </row>
        <row r="487">
          <cell r="B487" t="e">
            <v>#N/A</v>
          </cell>
          <cell r="E487" t="e">
            <v>#N/A</v>
          </cell>
        </row>
        <row r="488">
          <cell r="B488" t="e">
            <v>#N/A</v>
          </cell>
          <cell r="E488" t="e">
            <v>#N/A</v>
          </cell>
        </row>
        <row r="489">
          <cell r="B489" t="e">
            <v>#N/A</v>
          </cell>
          <cell r="E489" t="e">
            <v>#N/A</v>
          </cell>
        </row>
        <row r="490">
          <cell r="B490" t="e">
            <v>#N/A</v>
          </cell>
          <cell r="E490" t="e">
            <v>#N/A</v>
          </cell>
        </row>
        <row r="491">
          <cell r="B491" t="e">
            <v>#N/A</v>
          </cell>
          <cell r="E491" t="e">
            <v>#N/A</v>
          </cell>
        </row>
        <row r="492">
          <cell r="B492" t="e">
            <v>#N/A</v>
          </cell>
          <cell r="E492" t="e">
            <v>#N/A</v>
          </cell>
        </row>
        <row r="493">
          <cell r="B493" t="e">
            <v>#N/A</v>
          </cell>
          <cell r="E493" t="e">
            <v>#N/A</v>
          </cell>
        </row>
        <row r="494">
          <cell r="B494" t="e">
            <v>#N/A</v>
          </cell>
          <cell r="E494" t="e">
            <v>#N/A</v>
          </cell>
        </row>
        <row r="495">
          <cell r="B495" t="e">
            <v>#N/A</v>
          </cell>
          <cell r="E495" t="e">
            <v>#N/A</v>
          </cell>
        </row>
        <row r="496">
          <cell r="B496" t="e">
            <v>#N/A</v>
          </cell>
          <cell r="E496" t="e">
            <v>#N/A</v>
          </cell>
        </row>
        <row r="497">
          <cell r="B497" t="e">
            <v>#N/A</v>
          </cell>
          <cell r="E497" t="e">
            <v>#N/A</v>
          </cell>
        </row>
        <row r="498">
          <cell r="B498" t="e">
            <v>#N/A</v>
          </cell>
          <cell r="E498" t="e">
            <v>#N/A</v>
          </cell>
        </row>
        <row r="499">
          <cell r="B499" t="e">
            <v>#N/A</v>
          </cell>
          <cell r="E499" t="e">
            <v>#N/A</v>
          </cell>
        </row>
        <row r="500">
          <cell r="B500" t="e">
            <v>#N/A</v>
          </cell>
          <cell r="E500" t="e">
            <v>#N/A</v>
          </cell>
        </row>
        <row r="501">
          <cell r="B501" t="e">
            <v>#N/A</v>
          </cell>
          <cell r="E501" t="e">
            <v>#N/A</v>
          </cell>
        </row>
        <row r="502">
          <cell r="B502" t="e">
            <v>#N/A</v>
          </cell>
          <cell r="E502" t="e">
            <v>#N/A</v>
          </cell>
        </row>
        <row r="503">
          <cell r="B503" t="e">
            <v>#N/A</v>
          </cell>
          <cell r="E503" t="e">
            <v>#N/A</v>
          </cell>
        </row>
        <row r="504">
          <cell r="B504" t="e">
            <v>#N/A</v>
          </cell>
          <cell r="E504" t="e">
            <v>#N/A</v>
          </cell>
        </row>
        <row r="505">
          <cell r="B505" t="e">
            <v>#N/A</v>
          </cell>
          <cell r="E505" t="e">
            <v>#N/A</v>
          </cell>
        </row>
        <row r="506">
          <cell r="B506" t="e">
            <v>#N/A</v>
          </cell>
          <cell r="E506" t="e">
            <v>#N/A</v>
          </cell>
        </row>
        <row r="507">
          <cell r="B507" t="e">
            <v>#N/A</v>
          </cell>
          <cell r="E507" t="e">
            <v>#N/A</v>
          </cell>
        </row>
        <row r="508">
          <cell r="B508" t="e">
            <v>#N/A</v>
          </cell>
          <cell r="E508" t="e">
            <v>#N/A</v>
          </cell>
        </row>
        <row r="509">
          <cell r="B509" t="e">
            <v>#N/A</v>
          </cell>
          <cell r="E509" t="e">
            <v>#N/A</v>
          </cell>
        </row>
        <row r="510">
          <cell r="B510" t="e">
            <v>#N/A</v>
          </cell>
          <cell r="E510" t="e">
            <v>#N/A</v>
          </cell>
        </row>
        <row r="511">
          <cell r="B511" t="e">
            <v>#N/A</v>
          </cell>
          <cell r="E511" t="e">
            <v>#N/A</v>
          </cell>
        </row>
        <row r="512">
          <cell r="B512" t="e">
            <v>#N/A</v>
          </cell>
          <cell r="E512" t="e">
            <v>#N/A</v>
          </cell>
        </row>
        <row r="513">
          <cell r="B513" t="e">
            <v>#N/A</v>
          </cell>
          <cell r="E513" t="e">
            <v>#N/A</v>
          </cell>
        </row>
        <row r="514">
          <cell r="B514" t="e">
            <v>#N/A</v>
          </cell>
          <cell r="E514" t="e">
            <v>#N/A</v>
          </cell>
        </row>
        <row r="515">
          <cell r="B515" t="e">
            <v>#N/A</v>
          </cell>
          <cell r="E515" t="e">
            <v>#N/A</v>
          </cell>
        </row>
        <row r="516">
          <cell r="B516" t="e">
            <v>#N/A</v>
          </cell>
          <cell r="E516" t="e">
            <v>#N/A</v>
          </cell>
        </row>
        <row r="517">
          <cell r="B517" t="e">
            <v>#N/A</v>
          </cell>
          <cell r="E517" t="e">
            <v>#N/A</v>
          </cell>
        </row>
        <row r="518">
          <cell r="B518" t="e">
            <v>#N/A</v>
          </cell>
          <cell r="E518" t="e">
            <v>#N/A</v>
          </cell>
        </row>
        <row r="519">
          <cell r="B519" t="e">
            <v>#N/A</v>
          </cell>
          <cell r="E519" t="e">
            <v>#N/A</v>
          </cell>
        </row>
        <row r="520">
          <cell r="B520" t="e">
            <v>#N/A</v>
          </cell>
          <cell r="E520" t="e">
            <v>#N/A</v>
          </cell>
        </row>
        <row r="521">
          <cell r="B521" t="e">
            <v>#N/A</v>
          </cell>
          <cell r="E521" t="e">
            <v>#N/A</v>
          </cell>
        </row>
        <row r="522">
          <cell r="B522" t="e">
            <v>#N/A</v>
          </cell>
          <cell r="E522" t="e">
            <v>#N/A</v>
          </cell>
        </row>
        <row r="523">
          <cell r="B523" t="e">
            <v>#N/A</v>
          </cell>
          <cell r="E523" t="e">
            <v>#N/A</v>
          </cell>
        </row>
        <row r="524">
          <cell r="B524" t="e">
            <v>#N/A</v>
          </cell>
          <cell r="E524" t="e">
            <v>#N/A</v>
          </cell>
        </row>
        <row r="525">
          <cell r="B525" t="e">
            <v>#N/A</v>
          </cell>
          <cell r="E525" t="e">
            <v>#N/A</v>
          </cell>
        </row>
        <row r="526">
          <cell r="B526" t="e">
            <v>#N/A</v>
          </cell>
          <cell r="E526" t="e">
            <v>#N/A</v>
          </cell>
        </row>
        <row r="527">
          <cell r="B527" t="e">
            <v>#N/A</v>
          </cell>
          <cell r="E527" t="e">
            <v>#N/A</v>
          </cell>
        </row>
        <row r="528">
          <cell r="B528" t="e">
            <v>#N/A</v>
          </cell>
          <cell r="E528" t="e">
            <v>#N/A</v>
          </cell>
        </row>
        <row r="529">
          <cell r="B529" t="e">
            <v>#N/A</v>
          </cell>
          <cell r="E529" t="e">
            <v>#N/A</v>
          </cell>
        </row>
        <row r="530">
          <cell r="B530" t="e">
            <v>#N/A</v>
          </cell>
          <cell r="E530" t="e">
            <v>#N/A</v>
          </cell>
        </row>
        <row r="531">
          <cell r="B531" t="e">
            <v>#N/A</v>
          </cell>
          <cell r="E531" t="e">
            <v>#N/A</v>
          </cell>
        </row>
        <row r="532">
          <cell r="B532" t="e">
            <v>#N/A</v>
          </cell>
          <cell r="E532" t="e">
            <v>#N/A</v>
          </cell>
        </row>
        <row r="533">
          <cell r="B533" t="e">
            <v>#N/A</v>
          </cell>
          <cell r="E533" t="e">
            <v>#N/A</v>
          </cell>
        </row>
        <row r="534">
          <cell r="B534" t="e">
            <v>#N/A</v>
          </cell>
          <cell r="E534" t="e">
            <v>#N/A</v>
          </cell>
        </row>
        <row r="535">
          <cell r="B535" t="e">
            <v>#N/A</v>
          </cell>
          <cell r="E535" t="e">
            <v>#N/A</v>
          </cell>
        </row>
        <row r="536">
          <cell r="B536" t="e">
            <v>#N/A</v>
          </cell>
          <cell r="E536" t="e">
            <v>#N/A</v>
          </cell>
        </row>
        <row r="537">
          <cell r="B537" t="e">
            <v>#N/A</v>
          </cell>
          <cell r="E537" t="e">
            <v>#N/A</v>
          </cell>
        </row>
        <row r="538">
          <cell r="B538" t="e">
            <v>#N/A</v>
          </cell>
          <cell r="E538" t="e">
            <v>#N/A</v>
          </cell>
        </row>
        <row r="539">
          <cell r="B539" t="e">
            <v>#N/A</v>
          </cell>
          <cell r="E539" t="e">
            <v>#N/A</v>
          </cell>
        </row>
        <row r="540">
          <cell r="B540" t="e">
            <v>#N/A</v>
          </cell>
          <cell r="E540" t="e">
            <v>#N/A</v>
          </cell>
        </row>
        <row r="541">
          <cell r="B541" t="e">
            <v>#N/A</v>
          </cell>
          <cell r="E541" t="e">
            <v>#N/A</v>
          </cell>
        </row>
        <row r="542">
          <cell r="B542" t="e">
            <v>#N/A</v>
          </cell>
          <cell r="E542" t="e">
            <v>#N/A</v>
          </cell>
        </row>
        <row r="543">
          <cell r="B543" t="e">
            <v>#N/A</v>
          </cell>
          <cell r="E543" t="e">
            <v>#N/A</v>
          </cell>
        </row>
        <row r="544">
          <cell r="B544" t="e">
            <v>#N/A</v>
          </cell>
          <cell r="E544" t="e">
            <v>#N/A</v>
          </cell>
        </row>
        <row r="545">
          <cell r="B545" t="e">
            <v>#N/A</v>
          </cell>
          <cell r="E545" t="e">
            <v>#N/A</v>
          </cell>
        </row>
        <row r="546">
          <cell r="B546" t="e">
            <v>#N/A</v>
          </cell>
          <cell r="E546" t="e">
            <v>#N/A</v>
          </cell>
        </row>
        <row r="547">
          <cell r="B547" t="e">
            <v>#N/A</v>
          </cell>
          <cell r="E547" t="e">
            <v>#N/A</v>
          </cell>
        </row>
        <row r="548">
          <cell r="B548" t="e">
            <v>#N/A</v>
          </cell>
          <cell r="E548" t="e">
            <v>#N/A</v>
          </cell>
        </row>
        <row r="549">
          <cell r="B549" t="e">
            <v>#N/A</v>
          </cell>
          <cell r="E549" t="e">
            <v>#N/A</v>
          </cell>
        </row>
        <row r="550">
          <cell r="B550" t="e">
            <v>#N/A</v>
          </cell>
          <cell r="E550" t="e">
            <v>#N/A</v>
          </cell>
        </row>
        <row r="551">
          <cell r="B551" t="e">
            <v>#N/A</v>
          </cell>
          <cell r="E551" t="e">
            <v>#N/A</v>
          </cell>
        </row>
        <row r="552">
          <cell r="B552" t="e">
            <v>#N/A</v>
          </cell>
          <cell r="E552" t="e">
            <v>#N/A</v>
          </cell>
        </row>
        <row r="553">
          <cell r="B553" t="e">
            <v>#N/A</v>
          </cell>
          <cell r="E553" t="e">
            <v>#N/A</v>
          </cell>
        </row>
        <row r="554">
          <cell r="B554" t="e">
            <v>#N/A</v>
          </cell>
          <cell r="E554" t="e">
            <v>#N/A</v>
          </cell>
        </row>
        <row r="555">
          <cell r="B555" t="e">
            <v>#N/A</v>
          </cell>
          <cell r="E555" t="e">
            <v>#N/A</v>
          </cell>
        </row>
        <row r="556">
          <cell r="B556" t="e">
            <v>#N/A</v>
          </cell>
          <cell r="E556" t="e">
            <v>#N/A</v>
          </cell>
        </row>
        <row r="557">
          <cell r="B557" t="e">
            <v>#N/A</v>
          </cell>
          <cell r="E557" t="e">
            <v>#N/A</v>
          </cell>
        </row>
        <row r="558">
          <cell r="B558" t="e">
            <v>#N/A</v>
          </cell>
          <cell r="E558" t="e">
            <v>#N/A</v>
          </cell>
        </row>
        <row r="559">
          <cell r="B559" t="e">
            <v>#N/A</v>
          </cell>
          <cell r="E559" t="e">
            <v>#N/A</v>
          </cell>
        </row>
        <row r="560">
          <cell r="B560" t="e">
            <v>#N/A</v>
          </cell>
          <cell r="E560" t="e">
            <v>#N/A</v>
          </cell>
        </row>
        <row r="561">
          <cell r="B561" t="e">
            <v>#N/A</v>
          </cell>
          <cell r="E561" t="e">
            <v>#N/A</v>
          </cell>
        </row>
        <row r="562">
          <cell r="B562" t="e">
            <v>#N/A</v>
          </cell>
          <cell r="E562" t="e">
            <v>#N/A</v>
          </cell>
        </row>
        <row r="563">
          <cell r="B563" t="e">
            <v>#N/A</v>
          </cell>
          <cell r="E563" t="e">
            <v>#N/A</v>
          </cell>
        </row>
        <row r="564">
          <cell r="B564" t="e">
            <v>#N/A</v>
          </cell>
          <cell r="E564" t="e">
            <v>#N/A</v>
          </cell>
        </row>
        <row r="565">
          <cell r="B565" t="e">
            <v>#N/A</v>
          </cell>
          <cell r="E565" t="e">
            <v>#N/A</v>
          </cell>
        </row>
        <row r="566">
          <cell r="B566" t="e">
            <v>#N/A</v>
          </cell>
          <cell r="E566" t="e">
            <v>#N/A</v>
          </cell>
        </row>
        <row r="567">
          <cell r="B567" t="e">
            <v>#N/A</v>
          </cell>
          <cell r="E567" t="e">
            <v>#N/A</v>
          </cell>
        </row>
        <row r="568">
          <cell r="B568" t="e">
            <v>#N/A</v>
          </cell>
          <cell r="E568" t="e">
            <v>#N/A</v>
          </cell>
        </row>
        <row r="569">
          <cell r="B569" t="e">
            <v>#N/A</v>
          </cell>
          <cell r="E569" t="e">
            <v>#N/A</v>
          </cell>
        </row>
        <row r="570">
          <cell r="B570" t="e">
            <v>#N/A</v>
          </cell>
          <cell r="E570" t="e">
            <v>#N/A</v>
          </cell>
        </row>
        <row r="571">
          <cell r="B571" t="e">
            <v>#N/A</v>
          </cell>
          <cell r="E571" t="e">
            <v>#N/A</v>
          </cell>
        </row>
        <row r="572">
          <cell r="B572" t="e">
            <v>#N/A</v>
          </cell>
          <cell r="E572" t="e">
            <v>#N/A</v>
          </cell>
        </row>
        <row r="573">
          <cell r="B573" t="e">
            <v>#N/A</v>
          </cell>
          <cell r="E573" t="e">
            <v>#N/A</v>
          </cell>
        </row>
        <row r="574">
          <cell r="B574" t="e">
            <v>#N/A</v>
          </cell>
          <cell r="E574" t="e">
            <v>#N/A</v>
          </cell>
        </row>
        <row r="575">
          <cell r="B575" t="e">
            <v>#N/A</v>
          </cell>
          <cell r="E575" t="e">
            <v>#N/A</v>
          </cell>
        </row>
        <row r="576">
          <cell r="B576" t="e">
            <v>#N/A</v>
          </cell>
          <cell r="E576" t="e">
            <v>#N/A</v>
          </cell>
        </row>
        <row r="577">
          <cell r="B577" t="e">
            <v>#N/A</v>
          </cell>
          <cell r="E577" t="e">
            <v>#N/A</v>
          </cell>
        </row>
        <row r="578">
          <cell r="B578" t="e">
            <v>#N/A</v>
          </cell>
          <cell r="E578" t="e">
            <v>#N/A</v>
          </cell>
        </row>
        <row r="579">
          <cell r="B579" t="e">
            <v>#N/A</v>
          </cell>
          <cell r="E579" t="e">
            <v>#N/A</v>
          </cell>
        </row>
        <row r="580">
          <cell r="B580" t="e">
            <v>#N/A</v>
          </cell>
          <cell r="E580" t="e">
            <v>#N/A</v>
          </cell>
        </row>
        <row r="581">
          <cell r="B581" t="e">
            <v>#N/A</v>
          </cell>
          <cell r="E581" t="e">
            <v>#N/A</v>
          </cell>
        </row>
        <row r="582">
          <cell r="B582" t="e">
            <v>#N/A</v>
          </cell>
          <cell r="E582" t="e">
            <v>#N/A</v>
          </cell>
        </row>
        <row r="583">
          <cell r="B583" t="e">
            <v>#N/A</v>
          </cell>
          <cell r="E583" t="e">
            <v>#N/A</v>
          </cell>
        </row>
        <row r="584">
          <cell r="B584" t="e">
            <v>#N/A</v>
          </cell>
          <cell r="E584" t="e">
            <v>#N/A</v>
          </cell>
        </row>
        <row r="585">
          <cell r="B585" t="e">
            <v>#N/A</v>
          </cell>
          <cell r="E585" t="e">
            <v>#N/A</v>
          </cell>
        </row>
        <row r="586">
          <cell r="B586" t="e">
            <v>#N/A</v>
          </cell>
          <cell r="E586" t="e">
            <v>#N/A</v>
          </cell>
        </row>
        <row r="587">
          <cell r="B587" t="e">
            <v>#N/A</v>
          </cell>
          <cell r="E587" t="e">
            <v>#N/A</v>
          </cell>
        </row>
        <row r="588">
          <cell r="B588" t="e">
            <v>#N/A</v>
          </cell>
          <cell r="E588" t="e">
            <v>#N/A</v>
          </cell>
        </row>
        <row r="589">
          <cell r="B589" t="e">
            <v>#N/A</v>
          </cell>
          <cell r="E589" t="e">
            <v>#N/A</v>
          </cell>
        </row>
        <row r="590">
          <cell r="B590" t="e">
            <v>#N/A</v>
          </cell>
          <cell r="E590" t="e">
            <v>#N/A</v>
          </cell>
        </row>
        <row r="591">
          <cell r="B591" t="e">
            <v>#N/A</v>
          </cell>
          <cell r="E591" t="e">
            <v>#N/A</v>
          </cell>
        </row>
        <row r="592">
          <cell r="B592" t="e">
            <v>#N/A</v>
          </cell>
          <cell r="E592" t="e">
            <v>#N/A</v>
          </cell>
        </row>
        <row r="593">
          <cell r="B593" t="e">
            <v>#N/A</v>
          </cell>
          <cell r="E593" t="e">
            <v>#N/A</v>
          </cell>
        </row>
        <row r="594">
          <cell r="B594" t="e">
            <v>#N/A</v>
          </cell>
          <cell r="E594" t="e">
            <v>#N/A</v>
          </cell>
        </row>
        <row r="595">
          <cell r="B595" t="e">
            <v>#N/A</v>
          </cell>
          <cell r="E595" t="e">
            <v>#N/A</v>
          </cell>
        </row>
        <row r="596">
          <cell r="B596" t="e">
            <v>#N/A</v>
          </cell>
          <cell r="E596" t="e">
            <v>#N/A</v>
          </cell>
        </row>
        <row r="597">
          <cell r="B597" t="e">
            <v>#N/A</v>
          </cell>
          <cell r="E597" t="e">
            <v>#N/A</v>
          </cell>
        </row>
        <row r="598">
          <cell r="B598" t="e">
            <v>#N/A</v>
          </cell>
          <cell r="E598" t="e">
            <v>#N/A</v>
          </cell>
        </row>
        <row r="599">
          <cell r="B599" t="e">
            <v>#N/A</v>
          </cell>
          <cell r="E599" t="e">
            <v>#N/A</v>
          </cell>
        </row>
        <row r="600">
          <cell r="B600" t="e">
            <v>#N/A</v>
          </cell>
          <cell r="E600" t="e">
            <v>#N/A</v>
          </cell>
        </row>
        <row r="601">
          <cell r="B601" t="e">
            <v>#N/A</v>
          </cell>
          <cell r="E601" t="e">
            <v>#N/A</v>
          </cell>
        </row>
        <row r="602">
          <cell r="B602" t="e">
            <v>#N/A</v>
          </cell>
          <cell r="E602" t="e">
            <v>#N/A</v>
          </cell>
        </row>
        <row r="603">
          <cell r="B603" t="e">
            <v>#N/A</v>
          </cell>
          <cell r="E603" t="e">
            <v>#N/A</v>
          </cell>
        </row>
        <row r="604">
          <cell r="B604" t="e">
            <v>#N/A</v>
          </cell>
          <cell r="E604" t="e">
            <v>#N/A</v>
          </cell>
        </row>
        <row r="605">
          <cell r="B605" t="e">
            <v>#N/A</v>
          </cell>
          <cell r="E605" t="e">
            <v>#N/A</v>
          </cell>
        </row>
        <row r="606">
          <cell r="B606" t="e">
            <v>#N/A</v>
          </cell>
          <cell r="E606" t="e">
            <v>#N/A</v>
          </cell>
        </row>
        <row r="607">
          <cell r="B607" t="e">
            <v>#N/A</v>
          </cell>
          <cell r="E607" t="e">
            <v>#N/A</v>
          </cell>
        </row>
        <row r="608">
          <cell r="B608" t="e">
            <v>#N/A</v>
          </cell>
          <cell r="E608" t="e">
            <v>#N/A</v>
          </cell>
        </row>
        <row r="609">
          <cell r="B609" t="e">
            <v>#N/A</v>
          </cell>
          <cell r="E609" t="e">
            <v>#N/A</v>
          </cell>
        </row>
        <row r="610">
          <cell r="B610" t="e">
            <v>#N/A</v>
          </cell>
          <cell r="E610" t="e">
            <v>#N/A</v>
          </cell>
        </row>
        <row r="611">
          <cell r="B611" t="e">
            <v>#N/A</v>
          </cell>
          <cell r="E611" t="e">
            <v>#N/A</v>
          </cell>
        </row>
        <row r="612">
          <cell r="B612" t="e">
            <v>#N/A</v>
          </cell>
          <cell r="E612" t="e">
            <v>#N/A</v>
          </cell>
        </row>
        <row r="613">
          <cell r="B613" t="e">
            <v>#N/A</v>
          </cell>
          <cell r="E613" t="e">
            <v>#N/A</v>
          </cell>
        </row>
        <row r="614">
          <cell r="B614" t="e">
            <v>#N/A</v>
          </cell>
          <cell r="E614" t="e">
            <v>#N/A</v>
          </cell>
        </row>
        <row r="615">
          <cell r="B615" t="e">
            <v>#N/A</v>
          </cell>
          <cell r="E615" t="e">
            <v>#N/A</v>
          </cell>
        </row>
        <row r="616">
          <cell r="B616" t="e">
            <v>#N/A</v>
          </cell>
          <cell r="E616" t="e">
            <v>#N/A</v>
          </cell>
        </row>
        <row r="617">
          <cell r="B617" t="e">
            <v>#N/A</v>
          </cell>
          <cell r="E617" t="e">
            <v>#N/A</v>
          </cell>
        </row>
        <row r="618">
          <cell r="B618" t="e">
            <v>#N/A</v>
          </cell>
          <cell r="E618" t="e">
            <v>#N/A</v>
          </cell>
        </row>
        <row r="619">
          <cell r="B619" t="e">
            <v>#N/A</v>
          </cell>
          <cell r="E619" t="e">
            <v>#N/A</v>
          </cell>
        </row>
        <row r="620">
          <cell r="B620" t="e">
            <v>#N/A</v>
          </cell>
          <cell r="E620" t="e">
            <v>#N/A</v>
          </cell>
        </row>
        <row r="621">
          <cell r="B621" t="e">
            <v>#N/A</v>
          </cell>
          <cell r="E621" t="e">
            <v>#N/A</v>
          </cell>
        </row>
        <row r="622">
          <cell r="B622" t="e">
            <v>#N/A</v>
          </cell>
          <cell r="E622" t="e">
            <v>#N/A</v>
          </cell>
        </row>
        <row r="623">
          <cell r="B623" t="e">
            <v>#N/A</v>
          </cell>
          <cell r="E623" t="e">
            <v>#N/A</v>
          </cell>
        </row>
        <row r="624">
          <cell r="B624" t="e">
            <v>#N/A</v>
          </cell>
          <cell r="E624" t="e">
            <v>#N/A</v>
          </cell>
        </row>
        <row r="625">
          <cell r="B625" t="e">
            <v>#N/A</v>
          </cell>
          <cell r="E625" t="e">
            <v>#N/A</v>
          </cell>
        </row>
        <row r="626">
          <cell r="B626" t="e">
            <v>#N/A</v>
          </cell>
          <cell r="E626" t="e">
            <v>#N/A</v>
          </cell>
        </row>
        <row r="627">
          <cell r="B627" t="e">
            <v>#N/A</v>
          </cell>
          <cell r="E627" t="e">
            <v>#N/A</v>
          </cell>
        </row>
        <row r="628">
          <cell r="B628" t="e">
            <v>#N/A</v>
          </cell>
          <cell r="E628" t="e">
            <v>#N/A</v>
          </cell>
        </row>
        <row r="629">
          <cell r="B629" t="e">
            <v>#N/A</v>
          </cell>
          <cell r="E629" t="e">
            <v>#N/A</v>
          </cell>
        </row>
        <row r="630">
          <cell r="B630" t="e">
            <v>#N/A</v>
          </cell>
          <cell r="E630" t="e">
            <v>#N/A</v>
          </cell>
        </row>
        <row r="631">
          <cell r="B631" t="e">
            <v>#N/A</v>
          </cell>
          <cell r="E631" t="e">
            <v>#N/A</v>
          </cell>
        </row>
        <row r="632">
          <cell r="B632" t="e">
            <v>#N/A</v>
          </cell>
          <cell r="E632" t="e">
            <v>#N/A</v>
          </cell>
        </row>
        <row r="633">
          <cell r="B633" t="e">
            <v>#N/A</v>
          </cell>
          <cell r="E633" t="e">
            <v>#N/A</v>
          </cell>
        </row>
        <row r="634">
          <cell r="B634" t="e">
            <v>#N/A</v>
          </cell>
          <cell r="E634" t="e">
            <v>#N/A</v>
          </cell>
        </row>
        <row r="635">
          <cell r="B635" t="e">
            <v>#N/A</v>
          </cell>
          <cell r="E635" t="e">
            <v>#N/A</v>
          </cell>
        </row>
        <row r="636">
          <cell r="B636" t="e">
            <v>#N/A</v>
          </cell>
          <cell r="E636" t="e">
            <v>#N/A</v>
          </cell>
        </row>
        <row r="637">
          <cell r="B637" t="e">
            <v>#N/A</v>
          </cell>
          <cell r="E637" t="e">
            <v>#N/A</v>
          </cell>
        </row>
        <row r="638">
          <cell r="B638" t="e">
            <v>#N/A</v>
          </cell>
          <cell r="E638" t="e">
            <v>#N/A</v>
          </cell>
        </row>
        <row r="639">
          <cell r="B639" t="e">
            <v>#N/A</v>
          </cell>
          <cell r="E639" t="e">
            <v>#N/A</v>
          </cell>
        </row>
        <row r="640">
          <cell r="B640" t="e">
            <v>#N/A</v>
          </cell>
          <cell r="E640" t="e">
            <v>#N/A</v>
          </cell>
        </row>
        <row r="641">
          <cell r="B641" t="e">
            <v>#N/A</v>
          </cell>
          <cell r="E641" t="e">
            <v>#N/A</v>
          </cell>
        </row>
        <row r="642">
          <cell r="B642" t="e">
            <v>#N/A</v>
          </cell>
          <cell r="E642" t="e">
            <v>#N/A</v>
          </cell>
        </row>
        <row r="643">
          <cell r="B643" t="e">
            <v>#N/A</v>
          </cell>
          <cell r="E643" t="e">
            <v>#N/A</v>
          </cell>
        </row>
        <row r="644">
          <cell r="B644" t="e">
            <v>#N/A</v>
          </cell>
          <cell r="E644" t="e">
            <v>#N/A</v>
          </cell>
        </row>
        <row r="645">
          <cell r="B645" t="e">
            <v>#N/A</v>
          </cell>
          <cell r="E645" t="e">
            <v>#N/A</v>
          </cell>
        </row>
        <row r="646">
          <cell r="B646" t="e">
            <v>#N/A</v>
          </cell>
          <cell r="E646" t="e">
            <v>#N/A</v>
          </cell>
        </row>
        <row r="647">
          <cell r="B647" t="e">
            <v>#N/A</v>
          </cell>
          <cell r="E647" t="e">
            <v>#N/A</v>
          </cell>
        </row>
        <row r="648">
          <cell r="B648" t="e">
            <v>#N/A</v>
          </cell>
          <cell r="E648" t="e">
            <v>#N/A</v>
          </cell>
        </row>
        <row r="649">
          <cell r="B649" t="e">
            <v>#N/A</v>
          </cell>
          <cell r="E649" t="e">
            <v>#N/A</v>
          </cell>
        </row>
        <row r="650">
          <cell r="B650" t="e">
            <v>#N/A</v>
          </cell>
          <cell r="E650" t="e">
            <v>#N/A</v>
          </cell>
        </row>
        <row r="651">
          <cell r="B651" t="e">
            <v>#N/A</v>
          </cell>
          <cell r="E651" t="e">
            <v>#N/A</v>
          </cell>
        </row>
        <row r="652">
          <cell r="B652" t="e">
            <v>#N/A</v>
          </cell>
          <cell r="E652" t="e">
            <v>#N/A</v>
          </cell>
        </row>
        <row r="653">
          <cell r="B653" t="e">
            <v>#N/A</v>
          </cell>
          <cell r="E653" t="e">
            <v>#N/A</v>
          </cell>
        </row>
        <row r="654">
          <cell r="B654" t="e">
            <v>#N/A</v>
          </cell>
          <cell r="E654" t="e">
            <v>#N/A</v>
          </cell>
        </row>
        <row r="655">
          <cell r="B655" t="e">
            <v>#N/A</v>
          </cell>
          <cell r="E655" t="e">
            <v>#N/A</v>
          </cell>
        </row>
        <row r="656">
          <cell r="B656" t="e">
            <v>#N/A</v>
          </cell>
          <cell r="E656" t="e">
            <v>#N/A</v>
          </cell>
        </row>
        <row r="657">
          <cell r="B657" t="e">
            <v>#N/A</v>
          </cell>
          <cell r="E657" t="e">
            <v>#N/A</v>
          </cell>
        </row>
        <row r="658">
          <cell r="B658" t="e">
            <v>#N/A</v>
          </cell>
          <cell r="E658" t="e">
            <v>#N/A</v>
          </cell>
        </row>
        <row r="659">
          <cell r="B659" t="e">
            <v>#N/A</v>
          </cell>
          <cell r="E659" t="e">
            <v>#N/A</v>
          </cell>
        </row>
        <row r="660">
          <cell r="B660" t="e">
            <v>#N/A</v>
          </cell>
          <cell r="E660" t="e">
            <v>#N/A</v>
          </cell>
        </row>
        <row r="661">
          <cell r="B661" t="e">
            <v>#N/A</v>
          </cell>
          <cell r="E661" t="e">
            <v>#N/A</v>
          </cell>
        </row>
        <row r="662">
          <cell r="B662" t="e">
            <v>#N/A</v>
          </cell>
          <cell r="E662" t="e">
            <v>#N/A</v>
          </cell>
        </row>
        <row r="663">
          <cell r="B663" t="e">
            <v>#N/A</v>
          </cell>
          <cell r="E663" t="e">
            <v>#N/A</v>
          </cell>
        </row>
        <row r="664">
          <cell r="B664" t="e">
            <v>#N/A</v>
          </cell>
          <cell r="E664" t="e">
            <v>#N/A</v>
          </cell>
        </row>
        <row r="665">
          <cell r="B665" t="e">
            <v>#N/A</v>
          </cell>
          <cell r="E665" t="e">
            <v>#N/A</v>
          </cell>
        </row>
        <row r="666">
          <cell r="B666" t="e">
            <v>#N/A</v>
          </cell>
          <cell r="E666" t="e">
            <v>#N/A</v>
          </cell>
        </row>
        <row r="667">
          <cell r="B667" t="e">
            <v>#N/A</v>
          </cell>
          <cell r="E667" t="e">
            <v>#N/A</v>
          </cell>
        </row>
        <row r="668">
          <cell r="B668" t="e">
            <v>#N/A</v>
          </cell>
          <cell r="E668" t="e">
            <v>#N/A</v>
          </cell>
        </row>
        <row r="669">
          <cell r="B669" t="e">
            <v>#N/A</v>
          </cell>
          <cell r="E669" t="e">
            <v>#N/A</v>
          </cell>
        </row>
        <row r="670">
          <cell r="B670" t="e">
            <v>#N/A</v>
          </cell>
          <cell r="E670" t="e">
            <v>#N/A</v>
          </cell>
        </row>
        <row r="671">
          <cell r="B671" t="e">
            <v>#N/A</v>
          </cell>
          <cell r="E671" t="e">
            <v>#N/A</v>
          </cell>
        </row>
        <row r="672">
          <cell r="B672" t="e">
            <v>#N/A</v>
          </cell>
          <cell r="E672" t="e">
            <v>#N/A</v>
          </cell>
        </row>
        <row r="673">
          <cell r="B673" t="e">
            <v>#N/A</v>
          </cell>
          <cell r="E673" t="e">
            <v>#N/A</v>
          </cell>
        </row>
        <row r="674">
          <cell r="B674" t="e">
            <v>#N/A</v>
          </cell>
          <cell r="E674" t="e">
            <v>#N/A</v>
          </cell>
        </row>
        <row r="675">
          <cell r="B675" t="e">
            <v>#N/A</v>
          </cell>
          <cell r="E675" t="e">
            <v>#N/A</v>
          </cell>
        </row>
        <row r="676">
          <cell r="B676" t="e">
            <v>#N/A</v>
          </cell>
          <cell r="E676" t="e">
            <v>#N/A</v>
          </cell>
        </row>
        <row r="677">
          <cell r="B677" t="e">
            <v>#N/A</v>
          </cell>
          <cell r="E677" t="e">
            <v>#N/A</v>
          </cell>
        </row>
        <row r="678">
          <cell r="B678" t="e">
            <v>#N/A</v>
          </cell>
          <cell r="E678" t="e">
            <v>#N/A</v>
          </cell>
        </row>
        <row r="679">
          <cell r="B679" t="e">
            <v>#N/A</v>
          </cell>
          <cell r="E679" t="e">
            <v>#N/A</v>
          </cell>
        </row>
        <row r="680">
          <cell r="B680" t="e">
            <v>#N/A</v>
          </cell>
          <cell r="E680" t="e">
            <v>#N/A</v>
          </cell>
        </row>
        <row r="681">
          <cell r="B681" t="e">
            <v>#N/A</v>
          </cell>
          <cell r="E681" t="e">
            <v>#N/A</v>
          </cell>
        </row>
        <row r="682">
          <cell r="B682" t="e">
            <v>#N/A</v>
          </cell>
          <cell r="E682" t="e">
            <v>#N/A</v>
          </cell>
        </row>
        <row r="683">
          <cell r="B683" t="e">
            <v>#N/A</v>
          </cell>
          <cell r="E683" t="e">
            <v>#N/A</v>
          </cell>
        </row>
        <row r="684">
          <cell r="B684" t="e">
            <v>#N/A</v>
          </cell>
          <cell r="E684" t="e">
            <v>#N/A</v>
          </cell>
        </row>
        <row r="685">
          <cell r="B685" t="e">
            <v>#N/A</v>
          </cell>
          <cell r="E685" t="e">
            <v>#N/A</v>
          </cell>
        </row>
        <row r="686">
          <cell r="B686" t="e">
            <v>#N/A</v>
          </cell>
          <cell r="E686" t="e">
            <v>#N/A</v>
          </cell>
        </row>
        <row r="687">
          <cell r="B687" t="e">
            <v>#N/A</v>
          </cell>
          <cell r="E687" t="e">
            <v>#N/A</v>
          </cell>
        </row>
        <row r="688">
          <cell r="B688" t="e">
            <v>#N/A</v>
          </cell>
          <cell r="E688" t="e">
            <v>#N/A</v>
          </cell>
        </row>
        <row r="689">
          <cell r="B689" t="e">
            <v>#N/A</v>
          </cell>
          <cell r="E689" t="e">
            <v>#N/A</v>
          </cell>
        </row>
        <row r="690">
          <cell r="B690" t="e">
            <v>#N/A</v>
          </cell>
          <cell r="E690" t="e">
            <v>#N/A</v>
          </cell>
        </row>
        <row r="691">
          <cell r="B691" t="e">
            <v>#N/A</v>
          </cell>
          <cell r="E691" t="e">
            <v>#N/A</v>
          </cell>
        </row>
        <row r="692">
          <cell r="B692" t="e">
            <v>#N/A</v>
          </cell>
          <cell r="E692" t="e">
            <v>#N/A</v>
          </cell>
        </row>
        <row r="693">
          <cell r="B693" t="e">
            <v>#N/A</v>
          </cell>
          <cell r="E693" t="e">
            <v>#N/A</v>
          </cell>
        </row>
        <row r="694">
          <cell r="B694" t="e">
            <v>#N/A</v>
          </cell>
          <cell r="E694" t="e">
            <v>#N/A</v>
          </cell>
        </row>
        <row r="695">
          <cell r="B695" t="e">
            <v>#N/A</v>
          </cell>
          <cell r="E695" t="e">
            <v>#N/A</v>
          </cell>
        </row>
        <row r="696">
          <cell r="B696" t="e">
            <v>#N/A</v>
          </cell>
          <cell r="E696" t="e">
            <v>#N/A</v>
          </cell>
        </row>
        <row r="697">
          <cell r="B697" t="e">
            <v>#N/A</v>
          </cell>
          <cell r="E697" t="e">
            <v>#N/A</v>
          </cell>
        </row>
        <row r="698">
          <cell r="B698" t="e">
            <v>#N/A</v>
          </cell>
          <cell r="E698" t="e">
            <v>#N/A</v>
          </cell>
        </row>
        <row r="699">
          <cell r="B699" t="e">
            <v>#N/A</v>
          </cell>
          <cell r="E699" t="e">
            <v>#N/A</v>
          </cell>
        </row>
        <row r="700">
          <cell r="B700" t="e">
            <v>#N/A</v>
          </cell>
          <cell r="E700" t="e">
            <v>#N/A</v>
          </cell>
        </row>
        <row r="701">
          <cell r="B701" t="e">
            <v>#N/A</v>
          </cell>
          <cell r="E701" t="e">
            <v>#N/A</v>
          </cell>
        </row>
        <row r="702">
          <cell r="B702" t="e">
            <v>#N/A</v>
          </cell>
          <cell r="E702" t="e">
            <v>#N/A</v>
          </cell>
        </row>
        <row r="703">
          <cell r="B703" t="e">
            <v>#N/A</v>
          </cell>
          <cell r="E703" t="e">
            <v>#N/A</v>
          </cell>
        </row>
        <row r="704">
          <cell r="B704" t="e">
            <v>#N/A</v>
          </cell>
          <cell r="E704" t="e">
            <v>#N/A</v>
          </cell>
        </row>
        <row r="705">
          <cell r="B705" t="e">
            <v>#N/A</v>
          </cell>
          <cell r="E705" t="e">
            <v>#N/A</v>
          </cell>
        </row>
        <row r="706">
          <cell r="B706" t="e">
            <v>#N/A</v>
          </cell>
          <cell r="E706" t="e">
            <v>#N/A</v>
          </cell>
        </row>
        <row r="707">
          <cell r="B707" t="e">
            <v>#N/A</v>
          </cell>
          <cell r="E707" t="e">
            <v>#N/A</v>
          </cell>
        </row>
        <row r="708">
          <cell r="B708" t="e">
            <v>#N/A</v>
          </cell>
          <cell r="E708" t="e">
            <v>#N/A</v>
          </cell>
        </row>
        <row r="709">
          <cell r="B709" t="e">
            <v>#N/A</v>
          </cell>
          <cell r="E709" t="e">
            <v>#N/A</v>
          </cell>
        </row>
        <row r="710">
          <cell r="B710" t="e">
            <v>#N/A</v>
          </cell>
          <cell r="E710" t="e">
            <v>#N/A</v>
          </cell>
        </row>
        <row r="711">
          <cell r="B711" t="e">
            <v>#N/A</v>
          </cell>
          <cell r="E711" t="e">
            <v>#N/A</v>
          </cell>
        </row>
        <row r="712">
          <cell r="B712" t="e">
            <v>#N/A</v>
          </cell>
          <cell r="E712" t="e">
            <v>#N/A</v>
          </cell>
        </row>
        <row r="713">
          <cell r="B713" t="e">
            <v>#N/A</v>
          </cell>
          <cell r="E713" t="e">
            <v>#N/A</v>
          </cell>
        </row>
        <row r="714">
          <cell r="B714" t="e">
            <v>#N/A</v>
          </cell>
          <cell r="E714" t="e">
            <v>#N/A</v>
          </cell>
        </row>
        <row r="715">
          <cell r="B715" t="e">
            <v>#N/A</v>
          </cell>
          <cell r="E715" t="e">
            <v>#N/A</v>
          </cell>
        </row>
        <row r="716">
          <cell r="B716" t="e">
            <v>#N/A</v>
          </cell>
          <cell r="E716" t="e">
            <v>#N/A</v>
          </cell>
        </row>
        <row r="717">
          <cell r="B717" t="e">
            <v>#N/A</v>
          </cell>
          <cell r="E717" t="e">
            <v>#N/A</v>
          </cell>
        </row>
        <row r="718">
          <cell r="B718" t="e">
            <v>#N/A</v>
          </cell>
          <cell r="E718" t="e">
            <v>#N/A</v>
          </cell>
        </row>
        <row r="719">
          <cell r="B719" t="e">
            <v>#N/A</v>
          </cell>
          <cell r="E719" t="e">
            <v>#N/A</v>
          </cell>
        </row>
        <row r="720">
          <cell r="B720" t="e">
            <v>#N/A</v>
          </cell>
          <cell r="E720" t="e">
            <v>#N/A</v>
          </cell>
        </row>
        <row r="721">
          <cell r="B721" t="e">
            <v>#N/A</v>
          </cell>
          <cell r="E721" t="e">
            <v>#N/A</v>
          </cell>
        </row>
        <row r="722">
          <cell r="B722" t="e">
            <v>#N/A</v>
          </cell>
          <cell r="E722" t="e">
            <v>#N/A</v>
          </cell>
        </row>
        <row r="723">
          <cell r="B723" t="e">
            <v>#N/A</v>
          </cell>
          <cell r="E723" t="e">
            <v>#N/A</v>
          </cell>
        </row>
        <row r="724">
          <cell r="B724" t="e">
            <v>#N/A</v>
          </cell>
          <cell r="E724" t="e">
            <v>#N/A</v>
          </cell>
        </row>
        <row r="725">
          <cell r="B725" t="e">
            <v>#N/A</v>
          </cell>
          <cell r="E725" t="e">
            <v>#N/A</v>
          </cell>
        </row>
        <row r="726">
          <cell r="B726" t="e">
            <v>#N/A</v>
          </cell>
          <cell r="E726" t="e">
            <v>#N/A</v>
          </cell>
        </row>
        <row r="727">
          <cell r="B727" t="e">
            <v>#N/A</v>
          </cell>
          <cell r="E727" t="e">
            <v>#N/A</v>
          </cell>
        </row>
        <row r="728">
          <cell r="B728" t="e">
            <v>#N/A</v>
          </cell>
          <cell r="E728" t="e">
            <v>#N/A</v>
          </cell>
        </row>
        <row r="729">
          <cell r="B729" t="e">
            <v>#N/A</v>
          </cell>
          <cell r="E729" t="e">
            <v>#N/A</v>
          </cell>
        </row>
        <row r="730">
          <cell r="B730" t="e">
            <v>#N/A</v>
          </cell>
          <cell r="E730" t="e">
            <v>#N/A</v>
          </cell>
        </row>
        <row r="731">
          <cell r="B731" t="e">
            <v>#N/A</v>
          </cell>
          <cell r="E731" t="e">
            <v>#N/A</v>
          </cell>
        </row>
        <row r="732">
          <cell r="B732" t="e">
            <v>#N/A</v>
          </cell>
          <cell r="E732" t="e">
            <v>#N/A</v>
          </cell>
        </row>
        <row r="733">
          <cell r="B733" t="e">
            <v>#N/A</v>
          </cell>
          <cell r="E733" t="e">
            <v>#N/A</v>
          </cell>
        </row>
        <row r="734">
          <cell r="B734" t="e">
            <v>#N/A</v>
          </cell>
          <cell r="E734" t="e">
            <v>#N/A</v>
          </cell>
        </row>
        <row r="735">
          <cell r="B735" t="e">
            <v>#N/A</v>
          </cell>
          <cell r="E735" t="e">
            <v>#N/A</v>
          </cell>
        </row>
        <row r="736">
          <cell r="B736" t="e">
            <v>#N/A</v>
          </cell>
          <cell r="E736" t="e">
            <v>#N/A</v>
          </cell>
        </row>
        <row r="737">
          <cell r="B737" t="e">
            <v>#N/A</v>
          </cell>
          <cell r="E737" t="e">
            <v>#N/A</v>
          </cell>
        </row>
        <row r="738">
          <cell r="B738" t="e">
            <v>#N/A</v>
          </cell>
          <cell r="E738" t="e">
            <v>#N/A</v>
          </cell>
        </row>
        <row r="739">
          <cell r="B739" t="e">
            <v>#N/A</v>
          </cell>
          <cell r="E739" t="e">
            <v>#N/A</v>
          </cell>
        </row>
        <row r="740">
          <cell r="B740" t="e">
            <v>#N/A</v>
          </cell>
          <cell r="E740" t="e">
            <v>#N/A</v>
          </cell>
        </row>
        <row r="741">
          <cell r="B741" t="e">
            <v>#N/A</v>
          </cell>
          <cell r="E741" t="e">
            <v>#N/A</v>
          </cell>
        </row>
        <row r="742">
          <cell r="B742" t="e">
            <v>#N/A</v>
          </cell>
          <cell r="E742" t="e">
            <v>#N/A</v>
          </cell>
        </row>
        <row r="743">
          <cell r="B743" t="e">
            <v>#N/A</v>
          </cell>
          <cell r="E743" t="e">
            <v>#N/A</v>
          </cell>
        </row>
        <row r="744">
          <cell r="B744" t="e">
            <v>#N/A</v>
          </cell>
          <cell r="E744" t="e">
            <v>#N/A</v>
          </cell>
        </row>
        <row r="745">
          <cell r="B745" t="e">
            <v>#N/A</v>
          </cell>
          <cell r="E745" t="e">
            <v>#N/A</v>
          </cell>
        </row>
        <row r="746">
          <cell r="B746" t="e">
            <v>#N/A</v>
          </cell>
          <cell r="E746" t="e">
            <v>#N/A</v>
          </cell>
        </row>
        <row r="747">
          <cell r="B747" t="e">
            <v>#N/A</v>
          </cell>
          <cell r="E747" t="e">
            <v>#N/A</v>
          </cell>
        </row>
        <row r="748">
          <cell r="B748" t="e">
            <v>#N/A</v>
          </cell>
          <cell r="E748" t="e">
            <v>#N/A</v>
          </cell>
        </row>
        <row r="749">
          <cell r="B749" t="e">
            <v>#N/A</v>
          </cell>
          <cell r="E749" t="e">
            <v>#N/A</v>
          </cell>
        </row>
        <row r="750">
          <cell r="B750" t="e">
            <v>#N/A</v>
          </cell>
          <cell r="E750" t="e">
            <v>#N/A</v>
          </cell>
        </row>
        <row r="751">
          <cell r="B751" t="e">
            <v>#N/A</v>
          </cell>
          <cell r="E751" t="e">
            <v>#N/A</v>
          </cell>
        </row>
        <row r="752">
          <cell r="B752" t="e">
            <v>#N/A</v>
          </cell>
          <cell r="E752" t="e">
            <v>#N/A</v>
          </cell>
        </row>
        <row r="753">
          <cell r="B753" t="e">
            <v>#N/A</v>
          </cell>
          <cell r="E753" t="e">
            <v>#N/A</v>
          </cell>
        </row>
        <row r="754">
          <cell r="B754" t="e">
            <v>#N/A</v>
          </cell>
          <cell r="E754" t="e">
            <v>#N/A</v>
          </cell>
        </row>
        <row r="755">
          <cell r="B755" t="e">
            <v>#N/A</v>
          </cell>
          <cell r="E755" t="e">
            <v>#N/A</v>
          </cell>
        </row>
        <row r="756">
          <cell r="B756" t="e">
            <v>#N/A</v>
          </cell>
          <cell r="E756" t="e">
            <v>#N/A</v>
          </cell>
        </row>
        <row r="757">
          <cell r="B757" t="e">
            <v>#N/A</v>
          </cell>
          <cell r="E757" t="e">
            <v>#N/A</v>
          </cell>
        </row>
        <row r="758">
          <cell r="B758" t="e">
            <v>#N/A</v>
          </cell>
          <cell r="E758" t="e">
            <v>#N/A</v>
          </cell>
        </row>
        <row r="759">
          <cell r="B759" t="e">
            <v>#N/A</v>
          </cell>
          <cell r="E759" t="e">
            <v>#N/A</v>
          </cell>
        </row>
        <row r="760">
          <cell r="B760" t="e">
            <v>#N/A</v>
          </cell>
          <cell r="E760" t="e">
            <v>#N/A</v>
          </cell>
        </row>
        <row r="761">
          <cell r="B761" t="e">
            <v>#N/A</v>
          </cell>
          <cell r="E761" t="e">
            <v>#N/A</v>
          </cell>
        </row>
        <row r="762">
          <cell r="B762" t="e">
            <v>#N/A</v>
          </cell>
          <cell r="E762" t="e">
            <v>#N/A</v>
          </cell>
        </row>
        <row r="763">
          <cell r="B763" t="e">
            <v>#N/A</v>
          </cell>
          <cell r="E763" t="e">
            <v>#N/A</v>
          </cell>
        </row>
        <row r="764">
          <cell r="B764" t="e">
            <v>#N/A</v>
          </cell>
          <cell r="E764" t="e">
            <v>#N/A</v>
          </cell>
        </row>
        <row r="765">
          <cell r="B765" t="e">
            <v>#N/A</v>
          </cell>
          <cell r="E765" t="e">
            <v>#N/A</v>
          </cell>
        </row>
        <row r="766">
          <cell r="B766" t="e">
            <v>#N/A</v>
          </cell>
          <cell r="E766" t="e">
            <v>#N/A</v>
          </cell>
        </row>
        <row r="767">
          <cell r="B767" t="e">
            <v>#N/A</v>
          </cell>
          <cell r="E767" t="e">
            <v>#N/A</v>
          </cell>
        </row>
        <row r="768">
          <cell r="B768" t="e">
            <v>#N/A</v>
          </cell>
          <cell r="E768" t="e">
            <v>#N/A</v>
          </cell>
        </row>
        <row r="769">
          <cell r="B769" t="e">
            <v>#N/A</v>
          </cell>
          <cell r="E769" t="e">
            <v>#N/A</v>
          </cell>
        </row>
        <row r="770">
          <cell r="B770" t="e">
            <v>#N/A</v>
          </cell>
          <cell r="E770" t="e">
            <v>#N/A</v>
          </cell>
        </row>
        <row r="771">
          <cell r="B771" t="e">
            <v>#N/A</v>
          </cell>
          <cell r="E771" t="e">
            <v>#N/A</v>
          </cell>
        </row>
        <row r="772">
          <cell r="B772" t="e">
            <v>#N/A</v>
          </cell>
          <cell r="E772" t="e">
            <v>#N/A</v>
          </cell>
        </row>
        <row r="773">
          <cell r="B773" t="e">
            <v>#N/A</v>
          </cell>
          <cell r="E773" t="e">
            <v>#N/A</v>
          </cell>
        </row>
        <row r="774">
          <cell r="B774" t="e">
            <v>#N/A</v>
          </cell>
          <cell r="E774" t="e">
            <v>#N/A</v>
          </cell>
        </row>
        <row r="775">
          <cell r="B775" t="e">
            <v>#N/A</v>
          </cell>
          <cell r="E775" t="e">
            <v>#N/A</v>
          </cell>
        </row>
        <row r="776">
          <cell r="B776" t="e">
            <v>#N/A</v>
          </cell>
          <cell r="E776" t="e">
            <v>#N/A</v>
          </cell>
        </row>
        <row r="777">
          <cell r="B777" t="e">
            <v>#N/A</v>
          </cell>
          <cell r="E777" t="e">
            <v>#N/A</v>
          </cell>
        </row>
        <row r="778">
          <cell r="B778" t="e">
            <v>#N/A</v>
          </cell>
          <cell r="E778" t="e">
            <v>#N/A</v>
          </cell>
        </row>
        <row r="779">
          <cell r="B779" t="e">
            <v>#N/A</v>
          </cell>
          <cell r="E779" t="e">
            <v>#N/A</v>
          </cell>
        </row>
        <row r="780">
          <cell r="B780" t="e">
            <v>#N/A</v>
          </cell>
          <cell r="E780" t="e">
            <v>#N/A</v>
          </cell>
        </row>
        <row r="781">
          <cell r="B781" t="e">
            <v>#N/A</v>
          </cell>
          <cell r="E781" t="e">
            <v>#N/A</v>
          </cell>
        </row>
        <row r="782">
          <cell r="B782" t="e">
            <v>#N/A</v>
          </cell>
          <cell r="E782" t="e">
            <v>#N/A</v>
          </cell>
        </row>
        <row r="783">
          <cell r="B783" t="e">
            <v>#N/A</v>
          </cell>
          <cell r="E783" t="e">
            <v>#N/A</v>
          </cell>
        </row>
        <row r="784">
          <cell r="B784" t="e">
            <v>#N/A</v>
          </cell>
          <cell r="E784" t="e">
            <v>#N/A</v>
          </cell>
        </row>
        <row r="785">
          <cell r="B785" t="e">
            <v>#N/A</v>
          </cell>
          <cell r="E785" t="e">
            <v>#N/A</v>
          </cell>
        </row>
        <row r="786">
          <cell r="B786" t="e">
            <v>#N/A</v>
          </cell>
          <cell r="E786" t="e">
            <v>#N/A</v>
          </cell>
        </row>
        <row r="787">
          <cell r="B787" t="e">
            <v>#N/A</v>
          </cell>
          <cell r="E787" t="e">
            <v>#N/A</v>
          </cell>
        </row>
        <row r="788">
          <cell r="B788" t="e">
            <v>#N/A</v>
          </cell>
          <cell r="E788" t="e">
            <v>#N/A</v>
          </cell>
        </row>
        <row r="789">
          <cell r="B789" t="e">
            <v>#N/A</v>
          </cell>
          <cell r="E789" t="e">
            <v>#N/A</v>
          </cell>
        </row>
        <row r="790">
          <cell r="B790" t="e">
            <v>#N/A</v>
          </cell>
          <cell r="E790" t="e">
            <v>#N/A</v>
          </cell>
        </row>
        <row r="791">
          <cell r="B791" t="e">
            <v>#N/A</v>
          </cell>
          <cell r="E791" t="e">
            <v>#N/A</v>
          </cell>
        </row>
        <row r="792">
          <cell r="B792" t="e">
            <v>#N/A</v>
          </cell>
          <cell r="E792" t="e">
            <v>#N/A</v>
          </cell>
        </row>
        <row r="793">
          <cell r="B793" t="e">
            <v>#N/A</v>
          </cell>
          <cell r="E793" t="e">
            <v>#N/A</v>
          </cell>
        </row>
        <row r="794">
          <cell r="B794" t="e">
            <v>#N/A</v>
          </cell>
          <cell r="E794" t="e">
            <v>#N/A</v>
          </cell>
        </row>
        <row r="795">
          <cell r="B795" t="e">
            <v>#N/A</v>
          </cell>
          <cell r="E795" t="e">
            <v>#N/A</v>
          </cell>
        </row>
        <row r="796">
          <cell r="B796" t="e">
            <v>#N/A</v>
          </cell>
          <cell r="E796" t="e">
            <v>#N/A</v>
          </cell>
        </row>
        <row r="797">
          <cell r="B797" t="e">
            <v>#N/A</v>
          </cell>
          <cell r="E797" t="e">
            <v>#N/A</v>
          </cell>
        </row>
        <row r="798">
          <cell r="B798" t="e">
            <v>#N/A</v>
          </cell>
          <cell r="E798" t="e">
            <v>#N/A</v>
          </cell>
        </row>
        <row r="799">
          <cell r="B799" t="e">
            <v>#N/A</v>
          </cell>
          <cell r="E799" t="e">
            <v>#N/A</v>
          </cell>
        </row>
        <row r="800">
          <cell r="B800" t="e">
            <v>#N/A</v>
          </cell>
          <cell r="E800" t="e">
            <v>#N/A</v>
          </cell>
        </row>
        <row r="801">
          <cell r="B801" t="e">
            <v>#N/A</v>
          </cell>
          <cell r="E801" t="e">
            <v>#N/A</v>
          </cell>
        </row>
        <row r="802">
          <cell r="B802" t="e">
            <v>#N/A</v>
          </cell>
          <cell r="E802" t="e">
            <v>#N/A</v>
          </cell>
        </row>
        <row r="803">
          <cell r="B803" t="e">
            <v>#N/A</v>
          </cell>
          <cell r="E803" t="e">
            <v>#N/A</v>
          </cell>
        </row>
        <row r="804">
          <cell r="B804" t="e">
            <v>#N/A</v>
          </cell>
          <cell r="E804" t="e">
            <v>#N/A</v>
          </cell>
        </row>
        <row r="805">
          <cell r="B805" t="e">
            <v>#N/A</v>
          </cell>
          <cell r="E805" t="e">
            <v>#N/A</v>
          </cell>
        </row>
        <row r="806">
          <cell r="B806" t="e">
            <v>#N/A</v>
          </cell>
          <cell r="E806" t="e">
            <v>#N/A</v>
          </cell>
        </row>
        <row r="807">
          <cell r="B807" t="e">
            <v>#N/A</v>
          </cell>
          <cell r="E807" t="e">
            <v>#N/A</v>
          </cell>
        </row>
        <row r="808">
          <cell r="B808" t="e">
            <v>#N/A</v>
          </cell>
          <cell r="E808" t="e">
            <v>#N/A</v>
          </cell>
        </row>
        <row r="809">
          <cell r="B809" t="e">
            <v>#N/A</v>
          </cell>
          <cell r="E809" t="e">
            <v>#N/A</v>
          </cell>
        </row>
        <row r="810">
          <cell r="B810" t="e">
            <v>#N/A</v>
          </cell>
          <cell r="E810" t="e">
            <v>#N/A</v>
          </cell>
        </row>
        <row r="811">
          <cell r="B811" t="e">
            <v>#N/A</v>
          </cell>
          <cell r="E811" t="e">
            <v>#N/A</v>
          </cell>
        </row>
        <row r="812">
          <cell r="B812" t="e">
            <v>#N/A</v>
          </cell>
          <cell r="E812" t="e">
            <v>#N/A</v>
          </cell>
        </row>
        <row r="813">
          <cell r="B813" t="e">
            <v>#N/A</v>
          </cell>
          <cell r="E813" t="e">
            <v>#N/A</v>
          </cell>
        </row>
        <row r="814">
          <cell r="B814" t="e">
            <v>#N/A</v>
          </cell>
          <cell r="E814" t="e">
            <v>#N/A</v>
          </cell>
        </row>
        <row r="815">
          <cell r="B815" t="e">
            <v>#N/A</v>
          </cell>
          <cell r="E815" t="e">
            <v>#N/A</v>
          </cell>
        </row>
        <row r="816">
          <cell r="B816" t="e">
            <v>#N/A</v>
          </cell>
          <cell r="E816" t="e">
            <v>#N/A</v>
          </cell>
        </row>
        <row r="817">
          <cell r="B817" t="e">
            <v>#N/A</v>
          </cell>
          <cell r="E817" t="e">
            <v>#N/A</v>
          </cell>
        </row>
        <row r="818">
          <cell r="B818" t="e">
            <v>#N/A</v>
          </cell>
          <cell r="E818" t="e">
            <v>#N/A</v>
          </cell>
        </row>
        <row r="819">
          <cell r="B819" t="e">
            <v>#N/A</v>
          </cell>
          <cell r="E819" t="e">
            <v>#N/A</v>
          </cell>
        </row>
        <row r="820">
          <cell r="B820" t="e">
            <v>#N/A</v>
          </cell>
          <cell r="E820" t="e">
            <v>#N/A</v>
          </cell>
        </row>
        <row r="821">
          <cell r="B821" t="e">
            <v>#N/A</v>
          </cell>
          <cell r="E821" t="e">
            <v>#N/A</v>
          </cell>
        </row>
        <row r="822">
          <cell r="B822" t="e">
            <v>#N/A</v>
          </cell>
          <cell r="E822" t="e">
            <v>#N/A</v>
          </cell>
        </row>
        <row r="823">
          <cell r="B823" t="e">
            <v>#N/A</v>
          </cell>
          <cell r="E823" t="e">
            <v>#N/A</v>
          </cell>
        </row>
        <row r="824">
          <cell r="B824" t="e">
            <v>#N/A</v>
          </cell>
          <cell r="E824" t="e">
            <v>#N/A</v>
          </cell>
        </row>
        <row r="825">
          <cell r="B825" t="e">
            <v>#N/A</v>
          </cell>
          <cell r="E825" t="e">
            <v>#N/A</v>
          </cell>
        </row>
        <row r="826">
          <cell r="B826" t="e">
            <v>#N/A</v>
          </cell>
          <cell r="E826" t="e">
            <v>#N/A</v>
          </cell>
        </row>
        <row r="827">
          <cell r="B827" t="e">
            <v>#N/A</v>
          </cell>
          <cell r="E827" t="e">
            <v>#N/A</v>
          </cell>
        </row>
        <row r="828">
          <cell r="B828" t="e">
            <v>#N/A</v>
          </cell>
          <cell r="E828" t="e">
            <v>#N/A</v>
          </cell>
        </row>
        <row r="829">
          <cell r="B829" t="e">
            <v>#N/A</v>
          </cell>
          <cell r="E829" t="e">
            <v>#N/A</v>
          </cell>
        </row>
        <row r="830">
          <cell r="B830" t="e">
            <v>#N/A</v>
          </cell>
          <cell r="E830" t="e">
            <v>#N/A</v>
          </cell>
        </row>
        <row r="831">
          <cell r="B831" t="e">
            <v>#N/A</v>
          </cell>
          <cell r="E831" t="e">
            <v>#N/A</v>
          </cell>
        </row>
        <row r="832">
          <cell r="B832" t="e">
            <v>#N/A</v>
          </cell>
          <cell r="E832" t="e">
            <v>#N/A</v>
          </cell>
        </row>
        <row r="833">
          <cell r="B833" t="e">
            <v>#N/A</v>
          </cell>
          <cell r="E833" t="e">
            <v>#N/A</v>
          </cell>
        </row>
        <row r="834">
          <cell r="B834" t="e">
            <v>#N/A</v>
          </cell>
          <cell r="E834" t="e">
            <v>#N/A</v>
          </cell>
        </row>
        <row r="835">
          <cell r="B835" t="e">
            <v>#N/A</v>
          </cell>
          <cell r="E835" t="e">
            <v>#N/A</v>
          </cell>
        </row>
        <row r="836">
          <cell r="B836" t="e">
            <v>#N/A</v>
          </cell>
          <cell r="E836" t="e">
            <v>#N/A</v>
          </cell>
        </row>
        <row r="837">
          <cell r="B837" t="e">
            <v>#N/A</v>
          </cell>
          <cell r="E837" t="e">
            <v>#N/A</v>
          </cell>
        </row>
        <row r="838">
          <cell r="B838" t="e">
            <v>#N/A</v>
          </cell>
          <cell r="E838" t="e">
            <v>#N/A</v>
          </cell>
        </row>
        <row r="839">
          <cell r="B839" t="e">
            <v>#N/A</v>
          </cell>
          <cell r="E839" t="e">
            <v>#N/A</v>
          </cell>
        </row>
        <row r="840">
          <cell r="B840" t="e">
            <v>#N/A</v>
          </cell>
          <cell r="E840" t="e">
            <v>#N/A</v>
          </cell>
        </row>
        <row r="841">
          <cell r="B841" t="e">
            <v>#N/A</v>
          </cell>
          <cell r="E841" t="e">
            <v>#N/A</v>
          </cell>
        </row>
        <row r="842">
          <cell r="B842" t="e">
            <v>#N/A</v>
          </cell>
          <cell r="E842" t="e">
            <v>#N/A</v>
          </cell>
        </row>
        <row r="843">
          <cell r="B843" t="e">
            <v>#N/A</v>
          </cell>
          <cell r="E843" t="e">
            <v>#N/A</v>
          </cell>
        </row>
        <row r="844">
          <cell r="B844" t="e">
            <v>#N/A</v>
          </cell>
          <cell r="E844" t="e">
            <v>#N/A</v>
          </cell>
        </row>
        <row r="845">
          <cell r="B845" t="e">
            <v>#N/A</v>
          </cell>
          <cell r="E845" t="e">
            <v>#N/A</v>
          </cell>
        </row>
        <row r="846">
          <cell r="B846" t="e">
            <v>#N/A</v>
          </cell>
          <cell r="E846" t="e">
            <v>#N/A</v>
          </cell>
        </row>
        <row r="847">
          <cell r="B847" t="e">
            <v>#N/A</v>
          </cell>
          <cell r="E847" t="e">
            <v>#N/A</v>
          </cell>
        </row>
        <row r="848">
          <cell r="B848" t="e">
            <v>#N/A</v>
          </cell>
          <cell r="E848" t="e">
            <v>#N/A</v>
          </cell>
        </row>
        <row r="849">
          <cell r="B849" t="e">
            <v>#N/A</v>
          </cell>
          <cell r="E849" t="e">
            <v>#N/A</v>
          </cell>
        </row>
        <row r="850">
          <cell r="B850" t="e">
            <v>#N/A</v>
          </cell>
          <cell r="E850" t="e">
            <v>#N/A</v>
          </cell>
        </row>
        <row r="851">
          <cell r="B851" t="e">
            <v>#N/A</v>
          </cell>
          <cell r="E851" t="e">
            <v>#N/A</v>
          </cell>
        </row>
        <row r="852">
          <cell r="B852" t="e">
            <v>#N/A</v>
          </cell>
          <cell r="E852" t="e">
            <v>#N/A</v>
          </cell>
        </row>
        <row r="853">
          <cell r="B853" t="e">
            <v>#N/A</v>
          </cell>
          <cell r="E853" t="e">
            <v>#N/A</v>
          </cell>
        </row>
        <row r="854">
          <cell r="B854" t="e">
            <v>#N/A</v>
          </cell>
          <cell r="E854" t="e">
            <v>#N/A</v>
          </cell>
        </row>
        <row r="855">
          <cell r="B855" t="e">
            <v>#N/A</v>
          </cell>
          <cell r="E855" t="e">
            <v>#N/A</v>
          </cell>
        </row>
        <row r="856">
          <cell r="B856" t="e">
            <v>#N/A</v>
          </cell>
          <cell r="E856" t="e">
            <v>#N/A</v>
          </cell>
        </row>
        <row r="857">
          <cell r="B857" t="e">
            <v>#N/A</v>
          </cell>
          <cell r="E857" t="e">
            <v>#N/A</v>
          </cell>
        </row>
        <row r="858">
          <cell r="B858" t="e">
            <v>#N/A</v>
          </cell>
          <cell r="E858" t="e">
            <v>#N/A</v>
          </cell>
        </row>
        <row r="859">
          <cell r="B859" t="e">
            <v>#N/A</v>
          </cell>
          <cell r="E859" t="e">
            <v>#N/A</v>
          </cell>
        </row>
        <row r="860">
          <cell r="B860" t="e">
            <v>#N/A</v>
          </cell>
          <cell r="E860" t="e">
            <v>#N/A</v>
          </cell>
        </row>
        <row r="861">
          <cell r="B861" t="e">
            <v>#N/A</v>
          </cell>
          <cell r="E861" t="e">
            <v>#N/A</v>
          </cell>
        </row>
        <row r="862">
          <cell r="B862" t="e">
            <v>#N/A</v>
          </cell>
          <cell r="E862" t="e">
            <v>#N/A</v>
          </cell>
        </row>
        <row r="863">
          <cell r="B863" t="e">
            <v>#N/A</v>
          </cell>
          <cell r="E863" t="e">
            <v>#N/A</v>
          </cell>
        </row>
        <row r="864">
          <cell r="B864" t="e">
            <v>#N/A</v>
          </cell>
          <cell r="E864" t="e">
            <v>#N/A</v>
          </cell>
        </row>
        <row r="865">
          <cell r="B865" t="e">
            <v>#N/A</v>
          </cell>
          <cell r="E865" t="e">
            <v>#N/A</v>
          </cell>
        </row>
        <row r="866">
          <cell r="B866" t="e">
            <v>#N/A</v>
          </cell>
          <cell r="E866" t="e">
            <v>#N/A</v>
          </cell>
        </row>
        <row r="867">
          <cell r="B867" t="e">
            <v>#N/A</v>
          </cell>
          <cell r="E867" t="e">
            <v>#N/A</v>
          </cell>
        </row>
        <row r="868">
          <cell r="B868" t="e">
            <v>#N/A</v>
          </cell>
          <cell r="E868" t="e">
            <v>#N/A</v>
          </cell>
        </row>
        <row r="869">
          <cell r="B869" t="e">
            <v>#N/A</v>
          </cell>
          <cell r="E869" t="e">
            <v>#N/A</v>
          </cell>
        </row>
        <row r="870">
          <cell r="B870" t="e">
            <v>#N/A</v>
          </cell>
          <cell r="E870" t="e">
            <v>#N/A</v>
          </cell>
        </row>
        <row r="871">
          <cell r="B871" t="e">
            <v>#N/A</v>
          </cell>
          <cell r="E871" t="e">
            <v>#N/A</v>
          </cell>
        </row>
        <row r="872">
          <cell r="B872" t="e">
            <v>#N/A</v>
          </cell>
          <cell r="E872" t="e">
            <v>#N/A</v>
          </cell>
        </row>
        <row r="873">
          <cell r="B873" t="e">
            <v>#N/A</v>
          </cell>
          <cell r="E873" t="e">
            <v>#N/A</v>
          </cell>
        </row>
        <row r="874">
          <cell r="B874" t="e">
            <v>#N/A</v>
          </cell>
          <cell r="E874" t="e">
            <v>#N/A</v>
          </cell>
        </row>
        <row r="875">
          <cell r="B875" t="e">
            <v>#N/A</v>
          </cell>
          <cell r="E875" t="e">
            <v>#N/A</v>
          </cell>
        </row>
        <row r="876">
          <cell r="B876" t="e">
            <v>#N/A</v>
          </cell>
          <cell r="E876" t="e">
            <v>#N/A</v>
          </cell>
        </row>
        <row r="877">
          <cell r="B877" t="e">
            <v>#N/A</v>
          </cell>
          <cell r="E877" t="e">
            <v>#N/A</v>
          </cell>
        </row>
        <row r="878">
          <cell r="B878" t="e">
            <v>#N/A</v>
          </cell>
          <cell r="E878" t="e">
            <v>#N/A</v>
          </cell>
        </row>
        <row r="879">
          <cell r="B879" t="e">
            <v>#N/A</v>
          </cell>
          <cell r="E879" t="e">
            <v>#N/A</v>
          </cell>
        </row>
        <row r="880">
          <cell r="B880" t="e">
            <v>#N/A</v>
          </cell>
          <cell r="E880" t="e">
            <v>#N/A</v>
          </cell>
        </row>
        <row r="881">
          <cell r="B881" t="e">
            <v>#N/A</v>
          </cell>
          <cell r="E881" t="e">
            <v>#N/A</v>
          </cell>
        </row>
        <row r="882">
          <cell r="B882" t="e">
            <v>#N/A</v>
          </cell>
          <cell r="E882" t="e">
            <v>#N/A</v>
          </cell>
        </row>
        <row r="883">
          <cell r="B883" t="e">
            <v>#N/A</v>
          </cell>
          <cell r="E883" t="e">
            <v>#N/A</v>
          </cell>
        </row>
        <row r="884">
          <cell r="B884" t="e">
            <v>#N/A</v>
          </cell>
          <cell r="E884" t="e">
            <v>#N/A</v>
          </cell>
        </row>
        <row r="885">
          <cell r="B885" t="e">
            <v>#N/A</v>
          </cell>
          <cell r="E885" t="e">
            <v>#N/A</v>
          </cell>
        </row>
        <row r="886">
          <cell r="B886" t="e">
            <v>#N/A</v>
          </cell>
          <cell r="E886" t="e">
            <v>#N/A</v>
          </cell>
        </row>
        <row r="887">
          <cell r="B887" t="e">
            <v>#N/A</v>
          </cell>
          <cell r="E887" t="e">
            <v>#N/A</v>
          </cell>
        </row>
        <row r="888">
          <cell r="B888" t="e">
            <v>#N/A</v>
          </cell>
          <cell r="E888" t="e">
            <v>#N/A</v>
          </cell>
        </row>
        <row r="889">
          <cell r="B889" t="e">
            <v>#N/A</v>
          </cell>
          <cell r="E889" t="e">
            <v>#N/A</v>
          </cell>
        </row>
        <row r="890">
          <cell r="B890" t="e">
            <v>#N/A</v>
          </cell>
          <cell r="E890" t="e">
            <v>#N/A</v>
          </cell>
        </row>
        <row r="891">
          <cell r="B891" t="e">
            <v>#N/A</v>
          </cell>
          <cell r="E891" t="e">
            <v>#N/A</v>
          </cell>
        </row>
        <row r="892">
          <cell r="B892" t="e">
            <v>#N/A</v>
          </cell>
          <cell r="E892" t="e">
            <v>#N/A</v>
          </cell>
        </row>
        <row r="893">
          <cell r="B893" t="e">
            <v>#N/A</v>
          </cell>
          <cell r="E893" t="e">
            <v>#N/A</v>
          </cell>
        </row>
        <row r="894">
          <cell r="B894" t="e">
            <v>#N/A</v>
          </cell>
          <cell r="E894" t="e">
            <v>#N/A</v>
          </cell>
        </row>
        <row r="895">
          <cell r="B895" t="e">
            <v>#N/A</v>
          </cell>
          <cell r="E895" t="e">
            <v>#N/A</v>
          </cell>
        </row>
        <row r="896">
          <cell r="B896" t="e">
            <v>#N/A</v>
          </cell>
          <cell r="E896" t="e">
            <v>#N/A</v>
          </cell>
        </row>
        <row r="897">
          <cell r="B897" t="e">
            <v>#N/A</v>
          </cell>
          <cell r="E897" t="e">
            <v>#N/A</v>
          </cell>
        </row>
        <row r="898">
          <cell r="B898" t="e">
            <v>#N/A</v>
          </cell>
          <cell r="E898" t="e">
            <v>#N/A</v>
          </cell>
        </row>
        <row r="899">
          <cell r="B899" t="e">
            <v>#N/A</v>
          </cell>
          <cell r="E899" t="e">
            <v>#N/A</v>
          </cell>
        </row>
        <row r="900">
          <cell r="B900" t="e">
            <v>#N/A</v>
          </cell>
          <cell r="E900" t="e">
            <v>#N/A</v>
          </cell>
        </row>
        <row r="901">
          <cell r="B901" t="e">
            <v>#N/A</v>
          </cell>
          <cell r="E901" t="e">
            <v>#N/A</v>
          </cell>
        </row>
        <row r="902">
          <cell r="B902" t="e">
            <v>#N/A</v>
          </cell>
          <cell r="E902" t="e">
            <v>#N/A</v>
          </cell>
        </row>
        <row r="903">
          <cell r="B903" t="e">
            <v>#N/A</v>
          </cell>
          <cell r="E903" t="e">
            <v>#N/A</v>
          </cell>
        </row>
        <row r="904">
          <cell r="B904" t="e">
            <v>#N/A</v>
          </cell>
          <cell r="E904" t="e">
            <v>#N/A</v>
          </cell>
        </row>
        <row r="905">
          <cell r="B905" t="e">
            <v>#N/A</v>
          </cell>
          <cell r="E905" t="e">
            <v>#N/A</v>
          </cell>
        </row>
        <row r="906">
          <cell r="B906" t="e">
            <v>#N/A</v>
          </cell>
          <cell r="E906" t="e">
            <v>#N/A</v>
          </cell>
        </row>
        <row r="907">
          <cell r="B907" t="e">
            <v>#N/A</v>
          </cell>
          <cell r="E907" t="e">
            <v>#N/A</v>
          </cell>
        </row>
        <row r="908">
          <cell r="B908" t="e">
            <v>#N/A</v>
          </cell>
          <cell r="E908" t="e">
            <v>#N/A</v>
          </cell>
        </row>
        <row r="909">
          <cell r="B909" t="e">
            <v>#N/A</v>
          </cell>
          <cell r="E909" t="e">
            <v>#N/A</v>
          </cell>
        </row>
        <row r="910">
          <cell r="B910" t="e">
            <v>#N/A</v>
          </cell>
          <cell r="E910" t="e">
            <v>#N/A</v>
          </cell>
        </row>
        <row r="911">
          <cell r="B911" t="e">
            <v>#N/A</v>
          </cell>
          <cell r="E911" t="e">
            <v>#N/A</v>
          </cell>
        </row>
        <row r="912">
          <cell r="B912" t="e">
            <v>#N/A</v>
          </cell>
          <cell r="E912" t="e">
            <v>#N/A</v>
          </cell>
        </row>
        <row r="913">
          <cell r="B913" t="e">
            <v>#N/A</v>
          </cell>
          <cell r="E913" t="e">
            <v>#N/A</v>
          </cell>
        </row>
        <row r="914">
          <cell r="B914" t="e">
            <v>#N/A</v>
          </cell>
          <cell r="E914" t="e">
            <v>#N/A</v>
          </cell>
        </row>
        <row r="915">
          <cell r="B915" t="e">
            <v>#N/A</v>
          </cell>
          <cell r="E915" t="e">
            <v>#N/A</v>
          </cell>
        </row>
        <row r="916">
          <cell r="B916" t="e">
            <v>#N/A</v>
          </cell>
          <cell r="E916" t="e">
            <v>#N/A</v>
          </cell>
        </row>
        <row r="917">
          <cell r="B917" t="e">
            <v>#N/A</v>
          </cell>
          <cell r="E917" t="e">
            <v>#N/A</v>
          </cell>
        </row>
        <row r="918">
          <cell r="B918" t="e">
            <v>#N/A</v>
          </cell>
          <cell r="E918" t="e">
            <v>#N/A</v>
          </cell>
        </row>
        <row r="919">
          <cell r="B919" t="e">
            <v>#N/A</v>
          </cell>
          <cell r="E919" t="e">
            <v>#N/A</v>
          </cell>
        </row>
        <row r="920">
          <cell r="B920" t="e">
            <v>#N/A</v>
          </cell>
          <cell r="E920" t="e">
            <v>#N/A</v>
          </cell>
        </row>
        <row r="921">
          <cell r="B921" t="e">
            <v>#N/A</v>
          </cell>
          <cell r="E921" t="e">
            <v>#N/A</v>
          </cell>
        </row>
        <row r="922">
          <cell r="B922" t="e">
            <v>#N/A</v>
          </cell>
          <cell r="E922" t="e">
            <v>#N/A</v>
          </cell>
        </row>
        <row r="923">
          <cell r="B923" t="e">
            <v>#N/A</v>
          </cell>
          <cell r="E923" t="e">
            <v>#N/A</v>
          </cell>
        </row>
        <row r="924">
          <cell r="B924" t="e">
            <v>#N/A</v>
          </cell>
          <cell r="E924" t="e">
            <v>#N/A</v>
          </cell>
        </row>
        <row r="925">
          <cell r="B925" t="e">
            <v>#N/A</v>
          </cell>
          <cell r="E925" t="e">
            <v>#N/A</v>
          </cell>
        </row>
        <row r="926">
          <cell r="B926" t="e">
            <v>#N/A</v>
          </cell>
          <cell r="E926" t="e">
            <v>#N/A</v>
          </cell>
        </row>
        <row r="927">
          <cell r="B927" t="e">
            <v>#N/A</v>
          </cell>
          <cell r="E927" t="e">
            <v>#N/A</v>
          </cell>
        </row>
        <row r="928">
          <cell r="B928" t="e">
            <v>#N/A</v>
          </cell>
          <cell r="E928" t="e">
            <v>#N/A</v>
          </cell>
        </row>
        <row r="929">
          <cell r="B929" t="e">
            <v>#N/A</v>
          </cell>
          <cell r="E929" t="e">
            <v>#N/A</v>
          </cell>
        </row>
        <row r="930">
          <cell r="B930" t="e">
            <v>#N/A</v>
          </cell>
          <cell r="E930" t="e">
            <v>#N/A</v>
          </cell>
        </row>
        <row r="931">
          <cell r="B931" t="e">
            <v>#N/A</v>
          </cell>
          <cell r="E931" t="e">
            <v>#N/A</v>
          </cell>
        </row>
        <row r="932">
          <cell r="B932" t="e">
            <v>#N/A</v>
          </cell>
          <cell r="E932" t="e">
            <v>#N/A</v>
          </cell>
        </row>
        <row r="933">
          <cell r="B933" t="e">
            <v>#N/A</v>
          </cell>
          <cell r="E933" t="e">
            <v>#N/A</v>
          </cell>
        </row>
        <row r="934">
          <cell r="B934" t="e">
            <v>#N/A</v>
          </cell>
          <cell r="E934" t="e">
            <v>#N/A</v>
          </cell>
        </row>
        <row r="935">
          <cell r="B935" t="e">
            <v>#N/A</v>
          </cell>
          <cell r="E935" t="e">
            <v>#N/A</v>
          </cell>
        </row>
        <row r="936">
          <cell r="B936" t="e">
            <v>#N/A</v>
          </cell>
          <cell r="E936" t="e">
            <v>#N/A</v>
          </cell>
        </row>
        <row r="937">
          <cell r="B937" t="e">
            <v>#N/A</v>
          </cell>
          <cell r="E937" t="e">
            <v>#N/A</v>
          </cell>
        </row>
        <row r="938">
          <cell r="B938" t="e">
            <v>#N/A</v>
          </cell>
          <cell r="E938" t="e">
            <v>#N/A</v>
          </cell>
        </row>
        <row r="939">
          <cell r="B939" t="e">
            <v>#N/A</v>
          </cell>
          <cell r="E939" t="e">
            <v>#N/A</v>
          </cell>
        </row>
        <row r="940">
          <cell r="B940" t="e">
            <v>#N/A</v>
          </cell>
          <cell r="E940" t="e">
            <v>#N/A</v>
          </cell>
        </row>
        <row r="941">
          <cell r="B941" t="e">
            <v>#N/A</v>
          </cell>
          <cell r="E941" t="e">
            <v>#N/A</v>
          </cell>
        </row>
        <row r="942">
          <cell r="B942" t="e">
            <v>#N/A</v>
          </cell>
          <cell r="E942" t="e">
            <v>#N/A</v>
          </cell>
        </row>
        <row r="943">
          <cell r="B943" t="e">
            <v>#N/A</v>
          </cell>
          <cell r="E943" t="e">
            <v>#N/A</v>
          </cell>
        </row>
        <row r="944">
          <cell r="B944" t="e">
            <v>#N/A</v>
          </cell>
          <cell r="E944" t="e">
            <v>#N/A</v>
          </cell>
        </row>
        <row r="945">
          <cell r="B945" t="e">
            <v>#N/A</v>
          </cell>
          <cell r="E945" t="e">
            <v>#N/A</v>
          </cell>
        </row>
        <row r="946">
          <cell r="B946" t="e">
            <v>#N/A</v>
          </cell>
          <cell r="E946" t="e">
            <v>#N/A</v>
          </cell>
        </row>
        <row r="947">
          <cell r="B947" t="e">
            <v>#N/A</v>
          </cell>
          <cell r="E947" t="e">
            <v>#N/A</v>
          </cell>
        </row>
        <row r="948">
          <cell r="B948" t="e">
            <v>#N/A</v>
          </cell>
          <cell r="E948" t="e">
            <v>#N/A</v>
          </cell>
        </row>
        <row r="949">
          <cell r="B949" t="e">
            <v>#N/A</v>
          </cell>
          <cell r="E949" t="e">
            <v>#N/A</v>
          </cell>
        </row>
        <row r="950">
          <cell r="B950" t="e">
            <v>#N/A</v>
          </cell>
          <cell r="E950" t="e">
            <v>#N/A</v>
          </cell>
        </row>
        <row r="951">
          <cell r="B951" t="e">
            <v>#N/A</v>
          </cell>
          <cell r="E951" t="e">
            <v>#N/A</v>
          </cell>
        </row>
        <row r="952">
          <cell r="B952" t="e">
            <v>#N/A</v>
          </cell>
          <cell r="E952" t="e">
            <v>#N/A</v>
          </cell>
        </row>
        <row r="953">
          <cell r="B953" t="e">
            <v>#N/A</v>
          </cell>
          <cell r="E953" t="e">
            <v>#N/A</v>
          </cell>
        </row>
        <row r="954">
          <cell r="B954" t="e">
            <v>#N/A</v>
          </cell>
          <cell r="E954" t="e">
            <v>#N/A</v>
          </cell>
        </row>
        <row r="955">
          <cell r="B955" t="e">
            <v>#N/A</v>
          </cell>
          <cell r="E955" t="e">
            <v>#N/A</v>
          </cell>
        </row>
        <row r="956">
          <cell r="B956" t="e">
            <v>#N/A</v>
          </cell>
          <cell r="E956" t="e">
            <v>#N/A</v>
          </cell>
        </row>
        <row r="957">
          <cell r="B957" t="e">
            <v>#N/A</v>
          </cell>
          <cell r="E957" t="e">
            <v>#N/A</v>
          </cell>
        </row>
        <row r="958">
          <cell r="B958" t="e">
            <v>#N/A</v>
          </cell>
          <cell r="E958" t="e">
            <v>#N/A</v>
          </cell>
        </row>
        <row r="959">
          <cell r="B959" t="e">
            <v>#N/A</v>
          </cell>
          <cell r="E959" t="e">
            <v>#N/A</v>
          </cell>
        </row>
        <row r="960">
          <cell r="B960" t="e">
            <v>#N/A</v>
          </cell>
          <cell r="E960" t="e">
            <v>#N/A</v>
          </cell>
        </row>
        <row r="961">
          <cell r="B961" t="e">
            <v>#N/A</v>
          </cell>
          <cell r="E961" t="e">
            <v>#N/A</v>
          </cell>
        </row>
        <row r="962">
          <cell r="B962" t="e">
            <v>#N/A</v>
          </cell>
          <cell r="E962" t="e">
            <v>#N/A</v>
          </cell>
        </row>
        <row r="963">
          <cell r="B963" t="e">
            <v>#N/A</v>
          </cell>
          <cell r="E963" t="e">
            <v>#N/A</v>
          </cell>
        </row>
        <row r="964">
          <cell r="B964" t="e">
            <v>#N/A</v>
          </cell>
          <cell r="E964" t="e">
            <v>#N/A</v>
          </cell>
        </row>
        <row r="965">
          <cell r="B965" t="e">
            <v>#N/A</v>
          </cell>
          <cell r="E965" t="e">
            <v>#N/A</v>
          </cell>
        </row>
        <row r="966">
          <cell r="B966" t="e">
            <v>#N/A</v>
          </cell>
          <cell r="E966" t="e">
            <v>#N/A</v>
          </cell>
        </row>
        <row r="967">
          <cell r="B967" t="e">
            <v>#N/A</v>
          </cell>
          <cell r="E967" t="e">
            <v>#N/A</v>
          </cell>
        </row>
        <row r="968">
          <cell r="B968" t="e">
            <v>#N/A</v>
          </cell>
          <cell r="E968" t="e">
            <v>#N/A</v>
          </cell>
        </row>
        <row r="969">
          <cell r="B969" t="e">
            <v>#N/A</v>
          </cell>
          <cell r="E969" t="e">
            <v>#N/A</v>
          </cell>
        </row>
        <row r="970">
          <cell r="B970" t="e">
            <v>#N/A</v>
          </cell>
          <cell r="E970" t="e">
            <v>#N/A</v>
          </cell>
        </row>
        <row r="971">
          <cell r="B971" t="e">
            <v>#N/A</v>
          </cell>
          <cell r="E971" t="e">
            <v>#N/A</v>
          </cell>
        </row>
        <row r="972">
          <cell r="B972" t="e">
            <v>#N/A</v>
          </cell>
          <cell r="E972" t="e">
            <v>#N/A</v>
          </cell>
        </row>
        <row r="973">
          <cell r="B973" t="e">
            <v>#N/A</v>
          </cell>
          <cell r="E973" t="e">
            <v>#N/A</v>
          </cell>
        </row>
        <row r="974">
          <cell r="B974" t="e">
            <v>#N/A</v>
          </cell>
          <cell r="E974" t="e">
            <v>#N/A</v>
          </cell>
        </row>
        <row r="975">
          <cell r="B975" t="e">
            <v>#N/A</v>
          </cell>
          <cell r="E975" t="e">
            <v>#N/A</v>
          </cell>
        </row>
        <row r="976">
          <cell r="B976" t="e">
            <v>#N/A</v>
          </cell>
          <cell r="E976" t="e">
            <v>#N/A</v>
          </cell>
        </row>
        <row r="977">
          <cell r="B977" t="e">
            <v>#N/A</v>
          </cell>
          <cell r="E977" t="e">
            <v>#N/A</v>
          </cell>
        </row>
        <row r="978">
          <cell r="B978" t="e">
            <v>#N/A</v>
          </cell>
          <cell r="E978" t="e">
            <v>#N/A</v>
          </cell>
        </row>
        <row r="979">
          <cell r="B979" t="e">
            <v>#N/A</v>
          </cell>
          <cell r="E979" t="e">
            <v>#N/A</v>
          </cell>
        </row>
        <row r="980">
          <cell r="B980" t="e">
            <v>#N/A</v>
          </cell>
          <cell r="E980" t="e">
            <v>#N/A</v>
          </cell>
        </row>
        <row r="981">
          <cell r="B981" t="e">
            <v>#N/A</v>
          </cell>
          <cell r="E981" t="e">
            <v>#N/A</v>
          </cell>
        </row>
        <row r="982">
          <cell r="B982" t="e">
            <v>#N/A</v>
          </cell>
          <cell r="E982" t="e">
            <v>#N/A</v>
          </cell>
        </row>
        <row r="983">
          <cell r="B983" t="e">
            <v>#N/A</v>
          </cell>
          <cell r="E983" t="e">
            <v>#N/A</v>
          </cell>
        </row>
        <row r="984">
          <cell r="B984" t="e">
            <v>#N/A</v>
          </cell>
          <cell r="E984" t="e">
            <v>#N/A</v>
          </cell>
        </row>
        <row r="985">
          <cell r="B985" t="e">
            <v>#N/A</v>
          </cell>
          <cell r="E985" t="e">
            <v>#N/A</v>
          </cell>
        </row>
        <row r="986">
          <cell r="B986" t="e">
            <v>#N/A</v>
          </cell>
          <cell r="E986" t="e">
            <v>#N/A</v>
          </cell>
        </row>
        <row r="987">
          <cell r="B987" t="e">
            <v>#N/A</v>
          </cell>
          <cell r="E987" t="e">
            <v>#N/A</v>
          </cell>
        </row>
        <row r="988">
          <cell r="B988" t="e">
            <v>#N/A</v>
          </cell>
          <cell r="E988" t="e">
            <v>#N/A</v>
          </cell>
        </row>
        <row r="989">
          <cell r="B989" t="e">
            <v>#N/A</v>
          </cell>
          <cell r="E989" t="e">
            <v>#N/A</v>
          </cell>
        </row>
        <row r="990">
          <cell r="B990" t="e">
            <v>#N/A</v>
          </cell>
          <cell r="E990" t="e">
            <v>#N/A</v>
          </cell>
        </row>
        <row r="991">
          <cell r="B991" t="e">
            <v>#N/A</v>
          </cell>
          <cell r="E991" t="e">
            <v>#N/A</v>
          </cell>
        </row>
        <row r="992">
          <cell r="B992" t="e">
            <v>#N/A</v>
          </cell>
          <cell r="E992" t="e">
            <v>#N/A</v>
          </cell>
        </row>
        <row r="993">
          <cell r="B993" t="e">
            <v>#N/A</v>
          </cell>
          <cell r="E993" t="e">
            <v>#N/A</v>
          </cell>
        </row>
        <row r="994">
          <cell r="B994" t="e">
            <v>#N/A</v>
          </cell>
          <cell r="E994" t="e">
            <v>#N/A</v>
          </cell>
        </row>
        <row r="995">
          <cell r="B995" t="e">
            <v>#N/A</v>
          </cell>
          <cell r="E995" t="e">
            <v>#N/A</v>
          </cell>
        </row>
        <row r="996">
          <cell r="B996" t="e">
            <v>#N/A</v>
          </cell>
          <cell r="E996" t="e">
            <v>#N/A</v>
          </cell>
        </row>
        <row r="997">
          <cell r="B997" t="e">
            <v>#N/A</v>
          </cell>
          <cell r="E997" t="e">
            <v>#N/A</v>
          </cell>
        </row>
        <row r="998">
          <cell r="B998" t="e">
            <v>#N/A</v>
          </cell>
          <cell r="E998" t="e">
            <v>#N/A</v>
          </cell>
        </row>
        <row r="999">
          <cell r="B999" t="e">
            <v>#N/A</v>
          </cell>
          <cell r="E999" t="e">
            <v>#N/A</v>
          </cell>
        </row>
        <row r="1000">
          <cell r="B1000" t="e">
            <v>#N/A</v>
          </cell>
          <cell r="E1000" t="e">
            <v>#N/A</v>
          </cell>
        </row>
        <row r="1001">
          <cell r="B1001" t="e">
            <v>#N/A</v>
          </cell>
          <cell r="E1001" t="e">
            <v>#N/A</v>
          </cell>
        </row>
        <row r="1002">
          <cell r="B1002" t="str">
            <v/>
          </cell>
          <cell r="E1002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U32"/>
  <sheetViews>
    <sheetView showGridLines="0" zoomScaleNormal="100" workbookViewId="0">
      <selection activeCell="G14" sqref="G14"/>
    </sheetView>
  </sheetViews>
  <sheetFormatPr defaultColWidth="9.08984375" defaultRowHeight="10" x14ac:dyDescent="0.2"/>
  <cols>
    <col min="1" max="1" width="17.1796875" style="119" bestFit="1" customWidth="1"/>
    <col min="2" max="2" width="20.1796875" style="119" bestFit="1" customWidth="1"/>
    <col min="3" max="3" width="12.08984375" style="119" customWidth="1"/>
    <col min="4" max="4" width="9.1796875" style="119" bestFit="1" customWidth="1"/>
    <col min="5" max="5" width="9.453125" style="119" bestFit="1" customWidth="1"/>
    <col min="6" max="6" width="11.1796875" style="119" bestFit="1" customWidth="1"/>
    <col min="7" max="7" width="14.54296875" style="119" bestFit="1" customWidth="1"/>
    <col min="8" max="8" width="9.08984375" style="119"/>
    <col min="9" max="9" width="10.81640625" style="119" bestFit="1" customWidth="1"/>
    <col min="10" max="10" width="20.1796875" style="119" bestFit="1" customWidth="1"/>
    <col min="11" max="11" width="9.1796875" style="119" bestFit="1" customWidth="1"/>
    <col min="12" max="12" width="9.08984375" style="119"/>
    <col min="13" max="13" width="9.1796875" style="119" bestFit="1" customWidth="1"/>
    <col min="14" max="16384" width="9.08984375" style="119"/>
  </cols>
  <sheetData>
    <row r="1" spans="1:10" x14ac:dyDescent="0.2">
      <c r="A1" s="119" t="s">
        <v>0</v>
      </c>
      <c r="B1" s="119" t="s">
        <v>1</v>
      </c>
      <c r="C1" s="119" t="s">
        <v>2</v>
      </c>
      <c r="D1" s="119" t="s">
        <v>3</v>
      </c>
      <c r="F1" s="119" t="s">
        <v>10</v>
      </c>
      <c r="G1" s="119" t="s">
        <v>11</v>
      </c>
      <c r="I1" s="153" t="s">
        <v>19</v>
      </c>
      <c r="J1" s="153"/>
    </row>
    <row r="2" spans="1:10" x14ac:dyDescent="0.2">
      <c r="A2" s="120"/>
      <c r="B2" s="121">
        <f ca="1">TODAY()</f>
        <v>43582</v>
      </c>
      <c r="C2" s="122">
        <f ca="1">NOW()</f>
        <v>43582.054328935184</v>
      </c>
      <c r="D2" s="120"/>
      <c r="F2" s="119" t="s">
        <v>9</v>
      </c>
      <c r="G2" s="119">
        <f>3.267</f>
        <v>3.2669999999999999</v>
      </c>
      <c r="J2" s="120"/>
    </row>
    <row r="3" spans="1:10" x14ac:dyDescent="0.2">
      <c r="B3" s="121"/>
      <c r="C3" s="122"/>
      <c r="F3" s="119" t="s">
        <v>12</v>
      </c>
      <c r="G3" s="119">
        <f>IF(COUNT(#REF!)=0,0,AVERAGE(#REF!))</f>
        <v>0</v>
      </c>
      <c r="J3" s="120"/>
    </row>
    <row r="4" spans="1:10" x14ac:dyDescent="0.2">
      <c r="B4" s="121"/>
      <c r="C4" s="122"/>
      <c r="F4" s="119" t="s">
        <v>13</v>
      </c>
      <c r="G4" s="119">
        <f>2.659</f>
        <v>2.6589999999999998</v>
      </c>
      <c r="J4" s="120"/>
    </row>
    <row r="5" spans="1:10" x14ac:dyDescent="0.2">
      <c r="B5" s="121"/>
      <c r="C5" s="122"/>
      <c r="F5" s="119" t="s">
        <v>14</v>
      </c>
      <c r="G5" s="119">
        <f>IF(COUNT(#REF!)=0,0,AVERAGE(#REF!))</f>
        <v>0</v>
      </c>
      <c r="J5" s="120"/>
    </row>
    <row r="6" spans="1:10" x14ac:dyDescent="0.2">
      <c r="B6" s="121"/>
      <c r="C6" s="122"/>
      <c r="E6" s="119">
        <f ca="1">IF(J14=FALSE,('2a Data Collection'!H2*mr_constant),E31)</f>
        <v>62.124857142857138</v>
      </c>
      <c r="F6" s="119" t="s">
        <v>15</v>
      </c>
      <c r="G6" s="119">
        <f>IF(J14=FALSE,mr_constant*mr_Avg,E31)</f>
        <v>0</v>
      </c>
      <c r="J6" s="120"/>
    </row>
    <row r="7" spans="1:10" x14ac:dyDescent="0.2">
      <c r="B7" s="121"/>
      <c r="C7" s="122"/>
      <c r="F7" s="119" t="s">
        <v>16</v>
      </c>
      <c r="G7" s="119">
        <v>0</v>
      </c>
    </row>
    <row r="8" spans="1:10" x14ac:dyDescent="0.2">
      <c r="B8" s="121"/>
      <c r="C8" s="122"/>
      <c r="E8" s="119">
        <f ca="1">IF(J14=FALSE,'2a Data Collection'!K2+('2a Data Collection'!H2*i_constant),G31)</f>
        <v>88.531460317460315</v>
      </c>
      <c r="F8" s="119" t="s">
        <v>17</v>
      </c>
      <c r="G8" s="119">
        <f>IF(J14=FALSE,i_avg+(mr_Avg*i_constant),G31)</f>
        <v>0</v>
      </c>
    </row>
    <row r="9" spans="1:10" x14ac:dyDescent="0.2">
      <c r="B9" s="121"/>
      <c r="C9" s="122"/>
      <c r="E9" s="119">
        <f ca="1">IF(J14=FALSE,'2a Data Collection'!K2-('2a Data Collection'!H2*i_constant),F31)</f>
        <v>-12.594952380952378</v>
      </c>
      <c r="F9" s="119" t="s">
        <v>18</v>
      </c>
      <c r="G9" s="119">
        <f>IF(J14=FALSE,i_avg-(mr_Avg*i_constant),F31)</f>
        <v>0</v>
      </c>
      <c r="I9" s="119" t="s">
        <v>24</v>
      </c>
      <c r="J9" s="120" t="b">
        <v>1</v>
      </c>
    </row>
    <row r="10" spans="1:10" x14ac:dyDescent="0.2">
      <c r="B10" s="121"/>
      <c r="C10" s="122"/>
      <c r="F10" s="119" t="s">
        <v>25</v>
      </c>
      <c r="G10" s="119">
        <f>(i_ucl-i_lcl)/6</f>
        <v>0</v>
      </c>
      <c r="I10" s="119" t="s">
        <v>20</v>
      </c>
      <c r="J10" s="120" t="b">
        <v>1</v>
      </c>
    </row>
    <row r="11" spans="1:10" x14ac:dyDescent="0.2">
      <c r="B11" s="121"/>
      <c r="C11" s="122"/>
      <c r="F11" s="119" t="s">
        <v>47</v>
      </c>
      <c r="G11" s="120" t="s">
        <v>51</v>
      </c>
      <c r="I11" s="119" t="s">
        <v>21</v>
      </c>
      <c r="J11" s="120" t="b">
        <v>1</v>
      </c>
    </row>
    <row r="12" spans="1:10" x14ac:dyDescent="0.2">
      <c r="F12" s="119" t="s">
        <v>48</v>
      </c>
      <c r="G12" s="120"/>
      <c r="I12" s="119" t="s">
        <v>22</v>
      </c>
      <c r="J12" s="120" t="b">
        <v>1</v>
      </c>
    </row>
    <row r="13" spans="1:10" x14ac:dyDescent="0.2">
      <c r="F13" s="119" t="s">
        <v>49</v>
      </c>
      <c r="G13" s="120"/>
      <c r="I13" s="119" t="s">
        <v>23</v>
      </c>
      <c r="J13" s="120" t="b">
        <v>1</v>
      </c>
    </row>
    <row r="14" spans="1:10" x14ac:dyDescent="0.2">
      <c r="F14" s="119" t="s">
        <v>26</v>
      </c>
      <c r="G14" s="123"/>
      <c r="I14" s="119" t="s">
        <v>44</v>
      </c>
      <c r="J14" s="120" t="b">
        <v>0</v>
      </c>
    </row>
    <row r="16" spans="1:10" x14ac:dyDescent="0.2">
      <c r="F16" s="124" t="s">
        <v>58</v>
      </c>
    </row>
    <row r="17" spans="4:21" x14ac:dyDescent="0.2">
      <c r="E17" s="119" t="str">
        <f>IF(COUNT(#REF!)=Variables!J30,F30,"")</f>
        <v/>
      </c>
    </row>
    <row r="18" spans="4:21" x14ac:dyDescent="0.2">
      <c r="F18" s="125"/>
      <c r="H18" s="123"/>
    </row>
    <row r="19" spans="4:21" x14ac:dyDescent="0.2">
      <c r="F19" s="125"/>
      <c r="H19" s="123"/>
    </row>
    <row r="20" spans="4:21" x14ac:dyDescent="0.2">
      <c r="F20" s="125"/>
    </row>
    <row r="21" spans="4:21" x14ac:dyDescent="0.2">
      <c r="F21" s="125"/>
    </row>
    <row r="22" spans="4:21" x14ac:dyDescent="0.2">
      <c r="F22" s="125"/>
    </row>
    <row r="23" spans="4:21" x14ac:dyDescent="0.2">
      <c r="F23" s="125"/>
    </row>
    <row r="24" spans="4:21" x14ac:dyDescent="0.2">
      <c r="F24" s="125"/>
    </row>
    <row r="25" spans="4:21" x14ac:dyDescent="0.2">
      <c r="F25" s="125"/>
    </row>
    <row r="26" spans="4:21" x14ac:dyDescent="0.2">
      <c r="G26" s="125"/>
    </row>
    <row r="27" spans="4:21" x14ac:dyDescent="0.2">
      <c r="F27" s="125"/>
      <c r="G27" s="125" t="str">
        <f>IF(MAX(D18:D25)=0,"",VLOOKUP(MAX(D18:D25),D18:F25,3,FALSE)&amp;F16)</f>
        <v/>
      </c>
    </row>
    <row r="28" spans="4:21" x14ac:dyDescent="0.2">
      <c r="F28" s="125" t="str">
        <f>IF(MAX(D18:D25)=0,"",VLOOKUP(1,D18:F25,3,FALSE)&amp;" "&amp;F16)</f>
        <v/>
      </c>
    </row>
    <row r="29" spans="4:21" x14ac:dyDescent="0.2">
      <c r="F29" s="125">
        <f>G26</f>
        <v>0</v>
      </c>
    </row>
    <row r="30" spans="4:21" x14ac:dyDescent="0.2">
      <c r="F30" s="120" t="s">
        <v>50</v>
      </c>
      <c r="J30" s="120">
        <v>30</v>
      </c>
    </row>
    <row r="31" spans="4:21" x14ac:dyDescent="0.2">
      <c r="D31" s="120">
        <v>0</v>
      </c>
      <c r="E31" s="120">
        <v>0</v>
      </c>
      <c r="F31" s="120">
        <v>0</v>
      </c>
      <c r="G31" s="120">
        <v>0</v>
      </c>
      <c r="H31" s="120"/>
      <c r="I31" s="120">
        <v>0</v>
      </c>
      <c r="J31" s="120">
        <v>0</v>
      </c>
      <c r="K31" s="120">
        <v>0</v>
      </c>
      <c r="L31" s="120"/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/>
      <c r="S31" s="120"/>
      <c r="T31" s="120"/>
      <c r="U31" s="120"/>
    </row>
    <row r="32" spans="4:21" x14ac:dyDescent="0.2">
      <c r="F32" s="119" t="str">
        <f>IF(AND(J30&lt;E27+1,J14=FALSE),F30,"")</f>
        <v/>
      </c>
    </row>
  </sheetData>
  <sheetProtection password="CEBE" sheet="1" objects="1" scenarios="1" selectLockedCells="1" selectUnlockedCells="1"/>
  <mergeCells count="1">
    <mergeCell ref="I1:J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D9"/>
  <sheetViews>
    <sheetView showGridLines="0" showRowColHeaders="0" tabSelected="1" topLeftCell="A2" workbookViewId="0">
      <selection activeCell="C14" sqref="C14"/>
    </sheetView>
  </sheetViews>
  <sheetFormatPr defaultColWidth="8.90625" defaultRowHeight="14.5" x14ac:dyDescent="0.25"/>
  <cols>
    <col min="1" max="1" width="29.54296875" style="129" customWidth="1"/>
    <col min="2" max="2" width="16.453125" style="128" customWidth="1"/>
    <col min="3" max="3" width="20.81640625" style="128" customWidth="1"/>
    <col min="4" max="4" width="40.54296875" style="128" customWidth="1"/>
    <col min="5" max="5" width="8.90625" style="129"/>
    <col min="6" max="6" width="4.6328125" style="129" customWidth="1"/>
    <col min="7" max="16384" width="8.90625" style="129"/>
  </cols>
  <sheetData>
    <row r="1" spans="2:4" ht="19.5" customHeight="1" x14ac:dyDescent="0.25">
      <c r="B1" s="114" t="s">
        <v>101</v>
      </c>
    </row>
    <row r="2" spans="2:4" x14ac:dyDescent="0.25">
      <c r="B2" s="156" t="s">
        <v>115</v>
      </c>
      <c r="C2" s="156"/>
      <c r="D2" s="156"/>
    </row>
    <row r="3" spans="2:4" x14ac:dyDescent="0.25">
      <c r="B3" s="156"/>
      <c r="C3" s="156"/>
      <c r="D3" s="156"/>
    </row>
    <row r="4" spans="2:4" ht="23.5" x14ac:dyDescent="0.25">
      <c r="B4" s="157" t="s">
        <v>116</v>
      </c>
      <c r="C4" s="158"/>
      <c r="D4" s="130">
        <v>43137</v>
      </c>
    </row>
    <row r="5" spans="2:4" ht="23.5" x14ac:dyDescent="0.25">
      <c r="B5" s="157" t="s">
        <v>88</v>
      </c>
      <c r="C5" s="158"/>
      <c r="D5" s="131" t="s">
        <v>120</v>
      </c>
    </row>
    <row r="6" spans="2:4" ht="23.5" x14ac:dyDescent="0.25">
      <c r="B6" s="157" t="s">
        <v>117</v>
      </c>
      <c r="C6" s="158"/>
      <c r="D6" s="131" t="s">
        <v>118</v>
      </c>
    </row>
    <row r="7" spans="2:4" ht="23.5" x14ac:dyDescent="0.25">
      <c r="B7" s="157" t="s">
        <v>87</v>
      </c>
      <c r="C7" s="158"/>
      <c r="D7" s="131" t="s">
        <v>119</v>
      </c>
    </row>
    <row r="8" spans="2:4" ht="18.5" x14ac:dyDescent="0.25">
      <c r="B8" s="154" t="s">
        <v>121</v>
      </c>
      <c r="C8" s="155"/>
      <c r="D8" s="152">
        <v>100</v>
      </c>
    </row>
    <row r="9" spans="2:4" ht="18.5" x14ac:dyDescent="0.25">
      <c r="B9" s="154" t="s">
        <v>122</v>
      </c>
      <c r="C9" s="155"/>
      <c r="D9" s="152">
        <v>1</v>
      </c>
    </row>
  </sheetData>
  <sheetProtection selectLockedCells="1"/>
  <mergeCells count="7">
    <mergeCell ref="B8:C8"/>
    <mergeCell ref="B9:C9"/>
    <mergeCell ref="B2:D3"/>
    <mergeCell ref="B4:C4"/>
    <mergeCell ref="B5:C5"/>
    <mergeCell ref="B6:C6"/>
    <mergeCell ref="B7:C7"/>
  </mergeCells>
  <printOptions horizontalCentered="1"/>
  <pageMargins left="0" right="0" top="0.5" bottom="0" header="0" footer="0"/>
  <pageSetup scale="20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L1001"/>
  <sheetViews>
    <sheetView showRowColHeaders="0" showOutlineSymbols="0" zoomScale="80" zoomScaleNormal="80" workbookViewId="0">
      <pane ySplit="1" topLeftCell="A2" activePane="bottomLeft" state="frozen"/>
      <selection activeCell="H1" sqref="H1"/>
      <selection pane="bottomLeft" activeCell="C9" sqref="C9"/>
    </sheetView>
  </sheetViews>
  <sheetFormatPr defaultColWidth="9.08984375" defaultRowHeight="12.5" x14ac:dyDescent="0.25"/>
  <cols>
    <col min="1" max="1" width="2.1796875" style="48" customWidth="1"/>
    <col min="2" max="2" width="10.6328125" style="50" customWidth="1"/>
    <col min="3" max="3" width="20.1796875" style="25" customWidth="1"/>
    <col min="4" max="4" width="8.984375E-2" style="51" customWidth="1"/>
    <col min="5" max="11" width="8.984375E-2" style="52" customWidth="1"/>
    <col min="12" max="12" width="9.81640625" style="15" hidden="1" customWidth="1"/>
    <col min="13" max="13" width="7" style="15" hidden="1" customWidth="1"/>
    <col min="14" max="14" width="6.36328125" style="15" hidden="1" customWidth="1"/>
    <col min="15" max="18" width="13.81640625" style="15" hidden="1" customWidth="1"/>
    <col min="19" max="19" width="8.36328125" style="15" hidden="1" customWidth="1"/>
    <col min="20" max="20" width="6.453125" style="15" hidden="1" customWidth="1"/>
    <col min="21" max="21" width="24.453125" style="22" customWidth="1"/>
    <col min="22" max="22" width="16.1796875" style="53" hidden="1" customWidth="1"/>
    <col min="23" max="23" width="1.7265625" style="54" hidden="1" customWidth="1"/>
    <col min="24" max="24" width="15.6328125" style="47" customWidth="1"/>
    <col min="25" max="25" width="9.08984375" style="47"/>
    <col min="26" max="26" width="12.90625" style="47" customWidth="1"/>
    <col min="27" max="27" width="9.08984375" style="47"/>
    <col min="28" max="31" width="9.08984375" style="48"/>
    <col min="32" max="32" width="3.08984375" style="48" customWidth="1"/>
    <col min="33" max="33" width="12.08984375" style="48" customWidth="1"/>
    <col min="34" max="34" width="27.453125" style="48" bestFit="1" customWidth="1"/>
    <col min="35" max="35" width="1.36328125" style="48" customWidth="1"/>
    <col min="36" max="36" width="9.08984375" style="48"/>
    <col min="37" max="37" width="10.6328125" style="48" bestFit="1" customWidth="1"/>
    <col min="38" max="16384" width="9.08984375" style="48"/>
  </cols>
  <sheetData>
    <row r="1" spans="1:38" s="11" customFormat="1" ht="41.15" customHeight="1" x14ac:dyDescent="0.25">
      <c r="A1" s="25" t="s">
        <v>61</v>
      </c>
      <c r="B1" s="133" t="s">
        <v>63</v>
      </c>
      <c r="C1" s="135" t="str">
        <f>'1 Setup'!D5</f>
        <v>My Output</v>
      </c>
      <c r="D1" s="19" t="s">
        <v>4</v>
      </c>
      <c r="E1" s="16" t="s">
        <v>27</v>
      </c>
      <c r="F1" s="16" t="s">
        <v>6</v>
      </c>
      <c r="G1" s="16" t="s">
        <v>5</v>
      </c>
      <c r="H1" s="16" t="s">
        <v>57</v>
      </c>
      <c r="I1" s="16" t="s">
        <v>7</v>
      </c>
      <c r="J1" s="16" t="s">
        <v>8</v>
      </c>
      <c r="K1" s="16" t="s">
        <v>54</v>
      </c>
      <c r="L1" s="14" t="s">
        <v>24</v>
      </c>
      <c r="M1" s="14" t="str">
        <f>IF(trend=FALSE,"MR Trend (off)","MR Trend")</f>
        <v>MR Trend</v>
      </c>
      <c r="N1" s="14" t="str">
        <f>IF(shift=FALSE,"MR Shifts (off)","MR Shift")</f>
        <v>MR Shift</v>
      </c>
      <c r="O1" s="14"/>
      <c r="P1" s="14"/>
      <c r="Q1" s="14"/>
      <c r="R1" s="14"/>
      <c r="S1" s="14" t="str">
        <f>IF(osc=FALSE,"I Osc. (off)","Oscillations")</f>
        <v>Oscillations</v>
      </c>
      <c r="T1" s="14" t="str">
        <f>IF(osc=FALSE,"Variation (off)","Variation")</f>
        <v>Variation</v>
      </c>
      <c r="U1" s="26" t="s">
        <v>59</v>
      </c>
      <c r="V1" s="27" t="s">
        <v>46</v>
      </c>
      <c r="W1" s="28" t="s">
        <v>45</v>
      </c>
      <c r="X1" s="175" t="str">
        <f>C1&amp;" Data"</f>
        <v>My Output Data</v>
      </c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8"/>
    </row>
    <row r="2" spans="1:38" s="11" customFormat="1" ht="13.5" customHeight="1" x14ac:dyDescent="0.25">
      <c r="A2" s="25">
        <v>4</v>
      </c>
      <c r="B2" s="134">
        <f ca="1">IF(C2="","",0+1)</f>
        <v>1</v>
      </c>
      <c r="C2" s="136">
        <f ca="1">RANDBETWEEN(12,59)</f>
        <v>13</v>
      </c>
      <c r="D2" s="20">
        <f ca="1">IF(C3="","",D3)</f>
        <v>35</v>
      </c>
      <c r="E2" s="17">
        <f t="shared" ref="E2:E65" ca="1" si="0">IF(C2="","",C2^Lambda2)</f>
        <v>13</v>
      </c>
      <c r="F2" s="17">
        <f t="shared" ref="F2:F65" ca="1" si="1">IF(C2="","",mr_lcl)</f>
        <v>0</v>
      </c>
      <c r="G2" s="17">
        <f t="shared" ref="G2:G65" ca="1" si="2">IF(C2="","",mr_uclB)</f>
        <v>62.124857142857138</v>
      </c>
      <c r="H2" s="17">
        <f ca="1">IF(C2="","",AVERAGE(D:D))</f>
        <v>19.015873015873016</v>
      </c>
      <c r="I2" s="17">
        <f t="shared" ref="I2:I65" ca="1" si="3">IF(C2="","",i_lclB)</f>
        <v>-12.594952380952378</v>
      </c>
      <c r="J2" s="17">
        <f t="shared" ref="J2:J65" ca="1" si="4">IF(C2="","",i_uclB)</f>
        <v>88.531460317460315</v>
      </c>
      <c r="K2" s="17">
        <f ca="1">IF(C2="","",AVERAGE(E:E))</f>
        <v>37.968253968253968</v>
      </c>
      <c r="L2" s="14" t="str">
        <f ca="1">IF(D2="","",IF(OR(D2&gt;G2,D2&lt;F2),"SPECIAL CAUSE-MR Outlier",IF(OR(E2&gt;J2,E2&lt;I2),"SPECIAL CAUSE-Ind Outlier","")))</f>
        <v/>
      </c>
      <c r="M2" s="14" t="str">
        <f t="shared" ref="M2:M26" ca="1" si="5">IF(C2="","",IF(OR(AND(COUNT(D2:D7)=6,D2&lt;D3,D3&lt;D4,D4&lt;D5,D5&lt;D6,D6&lt;D7),AND(COUNT(D2:D7)=6,D2&gt;D3,D3&gt;D4,D4&gt;D5,D5&gt;D6,D6&gt;D7)),"SPECIAL CAUSE-MR Trend",IF(OR(AND(COUNT(E2:E7)=6,E2&lt;E3,E3&lt;E4,E4&lt;E5,E5&lt;E6,E6&lt;E7),AND(COUNT(E2:E7)=6,E2&gt;E3,E3&gt;E4,E4&gt;E5,E5&gt;E6,E6&gt;E7)),"SPECIAL CAUSE-Ind Trend","")))</f>
        <v/>
      </c>
      <c r="N2" s="14" t="str">
        <f ca="1">IF(C2="","",IF(AND(COUNT(D2:D10)=9,OR(MAX(D2:D10)&lt;AVERAGE(D:D),MIN(D2:D10)&gt;AVERAGE(D:D))),"MR Shift",IF(AND(COUNT(E2:E10)=9,OR(MAX(E2:E10)&lt;AVERAGE(E:E),MIN(E2:E10)&gt;AVERAGE(E:E))),"SPECIAL CAUSE-Ind Shift","")))</f>
        <v/>
      </c>
      <c r="O2" s="14"/>
      <c r="P2" s="14"/>
      <c r="Q2" s="14"/>
      <c r="R2" s="14"/>
      <c r="S2" s="14" t="str">
        <f t="shared" ref="S2:S65" ca="1" si="6">IF(C2="","",IF(OR(AND(osc=TRUE,COUNT(C2:C15)=14,C2&gt;C3,C3&lt;C4,C4&gt;C5,C5&lt;C6,C6&gt;C7,C7&lt;C8,C8&gt;C9,C9&lt;C10,C10&gt;C11,C11&lt;C12,C12&gt;C13,C13&lt;C14,C14&gt;C15),AND(osc=TRUE,COUNT(C2:C15)=14,C2&lt;C3,C3&gt;C4,C4&lt;C5,C5&gt;C6,C6&lt;C7,C7&gt;C8,C8&lt;C9,C9&gt;C10,C10&lt;C11,C11&gt;C12,C12&lt;C13,C13&gt;C14,C14&lt;C15)),"SPECIAL CAUSE-Ind Oscillations",""))</f>
        <v/>
      </c>
      <c r="T2" s="14" t="str">
        <f t="shared" ref="T2:T65" ca="1" si="7">IF(C2="","",IF(AND(var_red=TRUE,i_avg+I_std&gt;MAX(E2:E16),i_avg-I_std&lt;MIN(E2:E16),COUNT(E2:E16)=15),"SPECIAL CAUSE-Variation Reduced",""))</f>
        <v/>
      </c>
      <c r="U2" s="21" t="str">
        <f ca="1">IF(C2="","",IF(L2&lt;&gt;"",L2,IF(M2&lt;&gt;"",M2,IF(N2&lt;&gt;"",N2,IF(S2&lt;&gt;"",S2,IF(T2&lt;&gt;"",T2,"Common Cause"))))))</f>
        <v>Common Cause</v>
      </c>
      <c r="V2" s="6" t="str">
        <f ca="1">IF(C2="","",IF(OR(L2&gt;"",M2&gt;"",N2&gt;"",S2&gt;"",T2&gt;""),"UNSTABLE","stable"))</f>
        <v>stable</v>
      </c>
      <c r="W2" s="28"/>
      <c r="X2" s="7"/>
      <c r="Y2" s="7"/>
      <c r="Z2" s="29"/>
      <c r="AA2" s="29"/>
      <c r="AB2" s="29"/>
      <c r="AC2" s="29"/>
      <c r="AD2" s="29"/>
      <c r="AE2" s="29"/>
      <c r="AF2" s="29"/>
      <c r="AG2" s="171" t="s">
        <v>101</v>
      </c>
      <c r="AH2" s="171"/>
      <c r="AI2" s="8"/>
    </row>
    <row r="3" spans="1:38" s="11" customFormat="1" ht="13.5" customHeight="1" x14ac:dyDescent="0.25">
      <c r="A3" s="32">
        <v>2</v>
      </c>
      <c r="B3" s="134">
        <f ca="1">IF(C3="","",IF(_xlfn.ISFORMULA(B2),B2+1,""))</f>
        <v>2</v>
      </c>
      <c r="C3" s="136">
        <f t="shared" ref="C3:C64" ca="1" si="8">RANDBETWEEN(12,59)</f>
        <v>48</v>
      </c>
      <c r="D3" s="20">
        <f ca="1">IF(E3="",0,ABS(E2-E3))</f>
        <v>35</v>
      </c>
      <c r="E3" s="17">
        <f t="shared" ca="1" si="0"/>
        <v>48</v>
      </c>
      <c r="F3" s="17">
        <f t="shared" ca="1" si="1"/>
        <v>0</v>
      </c>
      <c r="G3" s="17">
        <f t="shared" ca="1" si="2"/>
        <v>62.124857142857138</v>
      </c>
      <c r="H3" s="17">
        <f t="shared" ref="H3:H26" ca="1" si="9">IF(C3="","",AVERAGE(D:D))</f>
        <v>19.015873015873016</v>
      </c>
      <c r="I3" s="17">
        <f t="shared" ca="1" si="3"/>
        <v>-12.594952380952378</v>
      </c>
      <c r="J3" s="17">
        <f t="shared" ca="1" si="4"/>
        <v>88.531460317460315</v>
      </c>
      <c r="K3" s="17">
        <f t="shared" ref="K3:K26" ca="1" si="10">IF(C3="","",AVERAGE(E:E))</f>
        <v>37.968253968253968</v>
      </c>
      <c r="L3" s="14" t="str">
        <f t="shared" ref="L3:L18" ca="1" si="11">IF(D3="","",IF(OR(D3&gt;G3,D3&lt;F3),"SPECIAL CAUSE-MR Outlier",IF(OR(E3&gt;J3,E3&lt;I3),"SPECIAL CAUSE-Ind Outlier","")))</f>
        <v/>
      </c>
      <c r="M3" s="14" t="str">
        <f t="shared" ca="1" si="5"/>
        <v/>
      </c>
      <c r="N3" s="14" t="str">
        <f ca="1">IF(C3="","",IF(AND(COUNT(D3:D11)=9,OR(MAX(D3:D11)&lt;AVERAGE(D:D),MIN(D3:D11)&gt;AVERAGE(D:D))),"MR Shift",IF(AND(COUNT(E3:E11)=9,OR(MAX(E3:E11)&lt;AVERAGE(E:E),MIN(E3:E11)&gt;AVERAGE(E:E))),"SPECIAL CAUSE-Ind Shift","")))</f>
        <v/>
      </c>
      <c r="O3" s="14"/>
      <c r="P3" s="14"/>
      <c r="Q3" s="14"/>
      <c r="R3" s="14"/>
      <c r="S3" s="14" t="str">
        <f t="shared" ca="1" si="6"/>
        <v/>
      </c>
      <c r="T3" s="14" t="str">
        <f t="shared" ca="1" si="7"/>
        <v/>
      </c>
      <c r="U3" s="21" t="str">
        <f t="shared" ref="U3:U66" ca="1" si="12">IF(C3="","",IF(L3&lt;&gt;"",L3,IF(M3&lt;&gt;"",M3,IF(N3&lt;&gt;"",N3,IF(S3&lt;&gt;"",S3,IF(T3&lt;&gt;"",T3,"Common Cause"))))))</f>
        <v>Common Cause</v>
      </c>
      <c r="V3" s="6" t="str">
        <f t="shared" ref="V3:V66" ca="1" si="13">IF(C3="","",IF(OR(L3&gt;"",M3&gt;"",N3&gt;"",S3&gt;"",T3&gt;""),"UNSTABLE","stable"))</f>
        <v>stable</v>
      </c>
      <c r="W3" s="28"/>
      <c r="X3" s="7"/>
      <c r="Y3" s="7"/>
      <c r="Z3" s="29"/>
      <c r="AA3" s="29"/>
      <c r="AB3" s="29"/>
      <c r="AC3" s="29"/>
      <c r="AD3" s="29"/>
      <c r="AE3" s="29"/>
      <c r="AF3" s="29"/>
      <c r="AG3" s="30"/>
      <c r="AH3" s="31"/>
      <c r="AI3" s="8"/>
    </row>
    <row r="4" spans="1:38" s="11" customFormat="1" ht="13.5" customHeight="1" x14ac:dyDescent="0.25">
      <c r="A4" s="32">
        <v>3</v>
      </c>
      <c r="B4" s="134">
        <f t="shared" ref="B4:B67" ca="1" si="14">IF(C4="","",IF(_xlfn.ISFORMULA(B3),B3+1,""))</f>
        <v>3</v>
      </c>
      <c r="C4" s="136">
        <f t="shared" ca="1" si="8"/>
        <v>12</v>
      </c>
      <c r="D4" s="20">
        <f t="shared" ref="D4:D24" ca="1" si="15">IF(E4="","",ABS(E3-E4))</f>
        <v>36</v>
      </c>
      <c r="E4" s="17">
        <f t="shared" ca="1" si="0"/>
        <v>12</v>
      </c>
      <c r="F4" s="17">
        <f t="shared" ca="1" si="1"/>
        <v>0</v>
      </c>
      <c r="G4" s="17">
        <f t="shared" ca="1" si="2"/>
        <v>62.124857142857138</v>
      </c>
      <c r="H4" s="17">
        <f t="shared" ca="1" si="9"/>
        <v>19.015873015873016</v>
      </c>
      <c r="I4" s="17">
        <f t="shared" ca="1" si="3"/>
        <v>-12.594952380952378</v>
      </c>
      <c r="J4" s="17">
        <f t="shared" ca="1" si="4"/>
        <v>88.531460317460315</v>
      </c>
      <c r="K4" s="17">
        <f t="shared" ca="1" si="10"/>
        <v>37.968253968253968</v>
      </c>
      <c r="L4" s="14" t="str">
        <f t="shared" ca="1" si="11"/>
        <v/>
      </c>
      <c r="M4" s="14" t="str">
        <f t="shared" ca="1" si="5"/>
        <v/>
      </c>
      <c r="N4" s="14" t="str">
        <f t="shared" ref="N4:N67" ca="1" si="16">IF(C4="","",IF(AND(COUNT(D4:D12)=9,OR(MAX(D4:D12)&lt;AVERAGE(D:D),MIN(D4:D12)&gt;AVERAGE(D:D))),"MR Shift",IF(AND(COUNT(E4:E12)=9,OR(MAX(E4:E12)&lt;AVERAGE(E:E),MIN(E4:E12)&gt;AVERAGE(E:E))),"SPECIAL CAUSE-Ind Shift","")))</f>
        <v/>
      </c>
      <c r="O4" s="14"/>
      <c r="P4" s="14"/>
      <c r="Q4" s="14"/>
      <c r="R4" s="14"/>
      <c r="S4" s="14" t="str">
        <f t="shared" ca="1" si="6"/>
        <v/>
      </c>
      <c r="T4" s="14" t="str">
        <f t="shared" ca="1" si="7"/>
        <v/>
      </c>
      <c r="U4" s="21" t="str">
        <f t="shared" ca="1" si="12"/>
        <v>Common Cause</v>
      </c>
      <c r="V4" s="6" t="str">
        <f t="shared" ca="1" si="13"/>
        <v>stable</v>
      </c>
      <c r="W4" s="28"/>
      <c r="X4" s="7"/>
      <c r="Y4" s="7"/>
      <c r="Z4" s="29"/>
      <c r="AA4" s="29"/>
      <c r="AB4" s="29"/>
      <c r="AC4" s="29"/>
      <c r="AD4" s="29"/>
      <c r="AE4" s="29"/>
      <c r="AF4" s="29"/>
      <c r="AG4" s="186" t="str">
        <f>Variables!G11</f>
        <v>Output</v>
      </c>
      <c r="AH4" s="187"/>
      <c r="AI4" s="8"/>
    </row>
    <row r="5" spans="1:38" s="11" customFormat="1" ht="13.5" customHeight="1" x14ac:dyDescent="0.25">
      <c r="A5" s="32">
        <v>4</v>
      </c>
      <c r="B5" s="134">
        <f t="shared" ca="1" si="14"/>
        <v>4</v>
      </c>
      <c r="C5" s="136">
        <f t="shared" ca="1" si="8"/>
        <v>13</v>
      </c>
      <c r="D5" s="20">
        <f t="shared" ca="1" si="15"/>
        <v>1</v>
      </c>
      <c r="E5" s="17">
        <f t="shared" ca="1" si="0"/>
        <v>13</v>
      </c>
      <c r="F5" s="17">
        <f t="shared" ca="1" si="1"/>
        <v>0</v>
      </c>
      <c r="G5" s="17">
        <f t="shared" ca="1" si="2"/>
        <v>62.124857142857138</v>
      </c>
      <c r="H5" s="17">
        <f t="shared" ca="1" si="9"/>
        <v>19.015873015873016</v>
      </c>
      <c r="I5" s="17">
        <f t="shared" ca="1" si="3"/>
        <v>-12.594952380952378</v>
      </c>
      <c r="J5" s="17">
        <f t="shared" ca="1" si="4"/>
        <v>88.531460317460315</v>
      </c>
      <c r="K5" s="17">
        <f t="shared" ca="1" si="10"/>
        <v>37.968253968253968</v>
      </c>
      <c r="L5" s="14" t="str">
        <f t="shared" ca="1" si="11"/>
        <v/>
      </c>
      <c r="M5" s="14" t="str">
        <f t="shared" ca="1" si="5"/>
        <v/>
      </c>
      <c r="N5" s="14" t="str">
        <f t="shared" ca="1" si="16"/>
        <v/>
      </c>
      <c r="O5" s="14"/>
      <c r="P5" s="14"/>
      <c r="Q5" s="14"/>
      <c r="R5" s="14"/>
      <c r="S5" s="14" t="str">
        <f t="shared" ca="1" si="6"/>
        <v/>
      </c>
      <c r="T5" s="14" t="str">
        <f t="shared" ca="1" si="7"/>
        <v/>
      </c>
      <c r="U5" s="21" t="str">
        <f t="shared" ca="1" si="12"/>
        <v>Common Cause</v>
      </c>
      <c r="V5" s="6" t="str">
        <f t="shared" ca="1" si="13"/>
        <v>stable</v>
      </c>
      <c r="W5" s="28"/>
      <c r="X5" s="7"/>
      <c r="Y5" s="7"/>
      <c r="Z5" s="29"/>
      <c r="AA5" s="29"/>
      <c r="AB5" s="29"/>
      <c r="AC5" s="29"/>
      <c r="AD5" s="29"/>
      <c r="AE5" s="29"/>
      <c r="AF5" s="29"/>
      <c r="AG5" s="188"/>
      <c r="AH5" s="189"/>
      <c r="AI5" s="8"/>
    </row>
    <row r="6" spans="1:38" s="11" customFormat="1" ht="13.5" customHeight="1" x14ac:dyDescent="0.25">
      <c r="A6" s="32">
        <v>5</v>
      </c>
      <c r="B6" s="134">
        <f t="shared" ca="1" si="14"/>
        <v>5</v>
      </c>
      <c r="C6" s="136">
        <f t="shared" ca="1" si="8"/>
        <v>25</v>
      </c>
      <c r="D6" s="20">
        <f t="shared" ca="1" si="15"/>
        <v>12</v>
      </c>
      <c r="E6" s="17">
        <f t="shared" ca="1" si="0"/>
        <v>25</v>
      </c>
      <c r="F6" s="17">
        <f t="shared" ca="1" si="1"/>
        <v>0</v>
      </c>
      <c r="G6" s="17">
        <f t="shared" ca="1" si="2"/>
        <v>62.124857142857138</v>
      </c>
      <c r="H6" s="17">
        <f t="shared" ca="1" si="9"/>
        <v>19.015873015873016</v>
      </c>
      <c r="I6" s="17">
        <f t="shared" ca="1" si="3"/>
        <v>-12.594952380952378</v>
      </c>
      <c r="J6" s="17">
        <f t="shared" ca="1" si="4"/>
        <v>88.531460317460315</v>
      </c>
      <c r="K6" s="17">
        <f t="shared" ca="1" si="10"/>
        <v>37.968253968253968</v>
      </c>
      <c r="L6" s="14" t="str">
        <f t="shared" ca="1" si="11"/>
        <v/>
      </c>
      <c r="M6" s="14" t="str">
        <f t="shared" ca="1" si="5"/>
        <v/>
      </c>
      <c r="N6" s="14" t="str">
        <f t="shared" ca="1" si="16"/>
        <v/>
      </c>
      <c r="O6" s="14"/>
      <c r="P6" s="14"/>
      <c r="Q6" s="14"/>
      <c r="R6" s="14"/>
      <c r="S6" s="14" t="str">
        <f t="shared" ca="1" si="6"/>
        <v/>
      </c>
      <c r="T6" s="14" t="str">
        <f t="shared" ca="1" si="7"/>
        <v/>
      </c>
      <c r="U6" s="21" t="str">
        <f t="shared" ca="1" si="12"/>
        <v>Common Cause</v>
      </c>
      <c r="V6" s="6" t="str">
        <f t="shared" ca="1" si="13"/>
        <v>stable</v>
      </c>
      <c r="W6" s="28"/>
      <c r="X6" s="7"/>
      <c r="Y6" s="7"/>
      <c r="Z6" s="29"/>
      <c r="AA6" s="29"/>
      <c r="AB6" s="29"/>
      <c r="AC6" s="29"/>
      <c r="AD6" s="29"/>
      <c r="AE6" s="29"/>
      <c r="AF6" s="29"/>
      <c r="AG6" s="33"/>
      <c r="AH6" s="34"/>
      <c r="AI6" s="8"/>
    </row>
    <row r="7" spans="1:38" s="11" customFormat="1" ht="13.5" customHeight="1" x14ac:dyDescent="0.25">
      <c r="A7" s="32">
        <v>6</v>
      </c>
      <c r="B7" s="134">
        <f t="shared" ca="1" si="14"/>
        <v>6</v>
      </c>
      <c r="C7" s="136">
        <v>100</v>
      </c>
      <c r="D7" s="20">
        <f t="shared" ca="1" si="15"/>
        <v>75</v>
      </c>
      <c r="E7" s="17">
        <f t="shared" si="0"/>
        <v>100</v>
      </c>
      <c r="F7" s="17">
        <f t="shared" si="1"/>
        <v>0</v>
      </c>
      <c r="G7" s="17">
        <f t="shared" ca="1" si="2"/>
        <v>62.124857142857138</v>
      </c>
      <c r="H7" s="17">
        <f t="shared" ca="1" si="9"/>
        <v>19.015873015873016</v>
      </c>
      <c r="I7" s="17">
        <f t="shared" ca="1" si="3"/>
        <v>-12.594952380952378</v>
      </c>
      <c r="J7" s="17">
        <f t="shared" ca="1" si="4"/>
        <v>88.531460317460315</v>
      </c>
      <c r="K7" s="17">
        <f t="shared" ca="1" si="10"/>
        <v>37.968253968253968</v>
      </c>
      <c r="L7" s="14" t="str">
        <f t="shared" ca="1" si="11"/>
        <v>SPECIAL CAUSE-MR Outlier</v>
      </c>
      <c r="M7" s="14" t="str">
        <f t="shared" ca="1" si="5"/>
        <v/>
      </c>
      <c r="N7" s="14" t="str">
        <f t="shared" ca="1" si="16"/>
        <v/>
      </c>
      <c r="O7" s="14"/>
      <c r="P7" s="14"/>
      <c r="Q7" s="14"/>
      <c r="R7" s="14"/>
      <c r="S7" s="14" t="str">
        <f t="shared" ca="1" si="6"/>
        <v/>
      </c>
      <c r="T7" s="14" t="str">
        <f t="shared" ca="1" si="7"/>
        <v/>
      </c>
      <c r="U7" s="21" t="str">
        <f t="shared" ca="1" si="12"/>
        <v>SPECIAL CAUSE-MR Outlier</v>
      </c>
      <c r="V7" s="6" t="str">
        <f t="shared" ca="1" si="13"/>
        <v>UNSTABLE</v>
      </c>
      <c r="W7" s="28"/>
      <c r="X7" s="7"/>
      <c r="Y7" s="7"/>
      <c r="Z7" s="29"/>
      <c r="AA7" s="29"/>
      <c r="AB7" s="29"/>
      <c r="AC7" s="29"/>
      <c r="AD7" s="29"/>
      <c r="AE7" s="29"/>
      <c r="AF7" s="29"/>
      <c r="AG7" s="1" t="s">
        <v>52</v>
      </c>
      <c r="AH7" s="18">
        <f ca="1">IF(C2="",0,IF(Lambda2&lt;0,IF(J2&lt;-9999,ROUND(J2,1),ROUND(J2,9)),IF(J2&gt;9999,ROUND(J2,1),ROUND(J2,7))))</f>
        <v>88.531460300000006</v>
      </c>
      <c r="AI7" s="8"/>
    </row>
    <row r="8" spans="1:38" s="11" customFormat="1" ht="13.5" customHeight="1" x14ac:dyDescent="0.25">
      <c r="A8" s="32">
        <v>7</v>
      </c>
      <c r="B8" s="134">
        <f t="shared" ca="1" si="14"/>
        <v>7</v>
      </c>
      <c r="C8" s="136">
        <v>145</v>
      </c>
      <c r="D8" s="20">
        <f t="shared" si="15"/>
        <v>45</v>
      </c>
      <c r="E8" s="17">
        <f t="shared" si="0"/>
        <v>145</v>
      </c>
      <c r="F8" s="17">
        <f t="shared" si="1"/>
        <v>0</v>
      </c>
      <c r="G8" s="17">
        <f t="shared" ca="1" si="2"/>
        <v>62.124857142857138</v>
      </c>
      <c r="H8" s="17">
        <f t="shared" ca="1" si="9"/>
        <v>19.015873015873016</v>
      </c>
      <c r="I8" s="17">
        <f t="shared" ca="1" si="3"/>
        <v>-12.594952380952378</v>
      </c>
      <c r="J8" s="17">
        <f t="shared" ca="1" si="4"/>
        <v>88.531460317460315</v>
      </c>
      <c r="K8" s="17">
        <f t="shared" ca="1" si="10"/>
        <v>37.968253968253968</v>
      </c>
      <c r="L8" s="14" t="str">
        <f t="shared" ca="1" si="11"/>
        <v>SPECIAL CAUSE-Ind Outlier</v>
      </c>
      <c r="M8" s="14" t="str">
        <f t="shared" ca="1" si="5"/>
        <v/>
      </c>
      <c r="N8" s="14" t="str">
        <f t="shared" ca="1" si="16"/>
        <v/>
      </c>
      <c r="O8" s="14"/>
      <c r="P8" s="14"/>
      <c r="Q8" s="14"/>
      <c r="R8" s="14"/>
      <c r="S8" s="14" t="str">
        <f t="shared" ca="1" si="6"/>
        <v/>
      </c>
      <c r="T8" s="14" t="str">
        <f t="shared" ca="1" si="7"/>
        <v/>
      </c>
      <c r="U8" s="21" t="str">
        <f t="shared" ca="1" si="12"/>
        <v>SPECIAL CAUSE-Ind Outlier</v>
      </c>
      <c r="V8" s="6" t="str">
        <f t="shared" ca="1" si="13"/>
        <v>UNSTABLE</v>
      </c>
      <c r="W8" s="28"/>
      <c r="X8" s="7"/>
      <c r="Y8" s="7"/>
      <c r="Z8" s="29"/>
      <c r="AA8" s="29"/>
      <c r="AB8" s="29"/>
      <c r="AC8" s="29"/>
      <c r="AD8" s="29"/>
      <c r="AE8" s="29"/>
      <c r="AF8" s="29"/>
      <c r="AG8" s="33"/>
      <c r="AH8" s="35"/>
      <c r="AI8" s="8"/>
    </row>
    <row r="9" spans="1:38" s="11" customFormat="1" ht="13.5" customHeight="1" thickBot="1" x14ac:dyDescent="0.3">
      <c r="A9" s="32">
        <v>8</v>
      </c>
      <c r="B9" s="134">
        <f t="shared" ca="1" si="14"/>
        <v>8</v>
      </c>
      <c r="C9" s="136">
        <f t="shared" ca="1" si="8"/>
        <v>19</v>
      </c>
      <c r="D9" s="20">
        <f t="shared" ca="1" si="15"/>
        <v>126</v>
      </c>
      <c r="E9" s="17">
        <f t="shared" ca="1" si="0"/>
        <v>19</v>
      </c>
      <c r="F9" s="17">
        <f t="shared" ca="1" si="1"/>
        <v>0</v>
      </c>
      <c r="G9" s="17">
        <f t="shared" ca="1" si="2"/>
        <v>62.124857142857138</v>
      </c>
      <c r="H9" s="17">
        <f t="shared" ca="1" si="9"/>
        <v>19.015873015873016</v>
      </c>
      <c r="I9" s="17">
        <f t="shared" ca="1" si="3"/>
        <v>-12.594952380952378</v>
      </c>
      <c r="J9" s="17">
        <f t="shared" ca="1" si="4"/>
        <v>88.531460317460315</v>
      </c>
      <c r="K9" s="17">
        <f t="shared" ca="1" si="10"/>
        <v>37.968253968253968</v>
      </c>
      <c r="L9" s="14" t="str">
        <f t="shared" ca="1" si="11"/>
        <v>SPECIAL CAUSE-MR Outlier</v>
      </c>
      <c r="M9" s="14" t="str">
        <f t="shared" ca="1" si="5"/>
        <v/>
      </c>
      <c r="N9" s="14" t="str">
        <f t="shared" ca="1" si="16"/>
        <v/>
      </c>
      <c r="O9" s="14"/>
      <c r="P9" s="14"/>
      <c r="Q9" s="14"/>
      <c r="R9" s="14"/>
      <c r="S9" s="14" t="str">
        <f t="shared" ca="1" si="6"/>
        <v/>
      </c>
      <c r="T9" s="14" t="str">
        <f t="shared" ca="1" si="7"/>
        <v/>
      </c>
      <c r="U9" s="21" t="str">
        <f t="shared" ca="1" si="12"/>
        <v>SPECIAL CAUSE-MR Outlier</v>
      </c>
      <c r="V9" s="6" t="str">
        <f t="shared" ca="1" si="13"/>
        <v>UNSTABLE</v>
      </c>
      <c r="W9" s="28"/>
      <c r="X9" s="7"/>
      <c r="Y9" s="7"/>
      <c r="Z9" s="29"/>
      <c r="AA9" s="29"/>
      <c r="AB9" s="29"/>
      <c r="AC9" s="29"/>
      <c r="AD9" s="29"/>
      <c r="AE9" s="29"/>
      <c r="AF9" s="29"/>
      <c r="AG9" s="3" t="s">
        <v>55</v>
      </c>
      <c r="AH9" s="18">
        <f ca="1">IF(C2="",0,IF(Lambda2&lt;0,IF(K2&lt;-9999,ROUND(K2,1),ROUND(K2,9)),IF(K2&gt;9999,ROUND(K2,1),ROUND(K2,7))))</f>
        <v>37.968254000000002</v>
      </c>
      <c r="AI9" s="8"/>
    </row>
    <row r="10" spans="1:38" s="11" customFormat="1" ht="13.5" customHeight="1" x14ac:dyDescent="0.25">
      <c r="A10" s="32">
        <v>9</v>
      </c>
      <c r="B10" s="134">
        <f t="shared" ca="1" si="14"/>
        <v>9</v>
      </c>
      <c r="C10" s="136">
        <f t="shared" ca="1" si="8"/>
        <v>36</v>
      </c>
      <c r="D10" s="20">
        <f t="shared" ca="1" si="15"/>
        <v>17</v>
      </c>
      <c r="E10" s="17">
        <f t="shared" ca="1" si="0"/>
        <v>36</v>
      </c>
      <c r="F10" s="17">
        <f t="shared" ca="1" si="1"/>
        <v>0</v>
      </c>
      <c r="G10" s="17">
        <f t="shared" ca="1" si="2"/>
        <v>62.124857142857138</v>
      </c>
      <c r="H10" s="17">
        <f t="shared" ca="1" si="9"/>
        <v>19.015873015873016</v>
      </c>
      <c r="I10" s="17">
        <f t="shared" ca="1" si="3"/>
        <v>-12.594952380952378</v>
      </c>
      <c r="J10" s="17">
        <f t="shared" ca="1" si="4"/>
        <v>88.531460317460315</v>
      </c>
      <c r="K10" s="17">
        <f t="shared" ca="1" si="10"/>
        <v>37.968253968253968</v>
      </c>
      <c r="L10" s="14" t="str">
        <f t="shared" ca="1" si="11"/>
        <v/>
      </c>
      <c r="M10" s="14" t="str">
        <f t="shared" ca="1" si="5"/>
        <v/>
      </c>
      <c r="N10" s="14" t="str">
        <f t="shared" ca="1" si="16"/>
        <v/>
      </c>
      <c r="O10" s="14"/>
      <c r="P10" s="14"/>
      <c r="Q10" s="14"/>
      <c r="R10" s="14"/>
      <c r="S10" s="14" t="str">
        <f t="shared" ca="1" si="6"/>
        <v/>
      </c>
      <c r="T10" s="14" t="str">
        <f t="shared" ca="1" si="7"/>
        <v/>
      </c>
      <c r="U10" s="21" t="str">
        <f t="shared" ca="1" si="12"/>
        <v>Common Cause</v>
      </c>
      <c r="V10" s="6" t="str">
        <f t="shared" ca="1" si="13"/>
        <v>stable</v>
      </c>
      <c r="W10" s="28"/>
      <c r="X10" s="7"/>
      <c r="Y10" s="7"/>
      <c r="Z10" s="29"/>
      <c r="AA10" s="29"/>
      <c r="AB10" s="29"/>
      <c r="AC10" s="29"/>
      <c r="AD10" s="29"/>
      <c r="AE10" s="29"/>
      <c r="AF10" s="29"/>
      <c r="AG10" s="36"/>
      <c r="AH10" s="37"/>
      <c r="AI10" s="8"/>
      <c r="AK10" s="38" t="s">
        <v>81</v>
      </c>
      <c r="AL10" s="38" t="s">
        <v>82</v>
      </c>
    </row>
    <row r="11" spans="1:38" s="11" customFormat="1" ht="13.5" customHeight="1" thickBot="1" x14ac:dyDescent="0.3">
      <c r="A11" s="32">
        <v>10</v>
      </c>
      <c r="B11" s="134">
        <f t="shared" ca="1" si="14"/>
        <v>10</v>
      </c>
      <c r="C11" s="136">
        <f t="shared" ca="1" si="8"/>
        <v>34</v>
      </c>
      <c r="D11" s="20">
        <f t="shared" ca="1" si="15"/>
        <v>2</v>
      </c>
      <c r="E11" s="17">
        <f t="shared" ca="1" si="0"/>
        <v>34</v>
      </c>
      <c r="F11" s="17">
        <f t="shared" ca="1" si="1"/>
        <v>0</v>
      </c>
      <c r="G11" s="17">
        <f t="shared" ca="1" si="2"/>
        <v>62.124857142857138</v>
      </c>
      <c r="H11" s="17">
        <f t="shared" ca="1" si="9"/>
        <v>19.015873015873016</v>
      </c>
      <c r="I11" s="17">
        <f t="shared" ca="1" si="3"/>
        <v>-12.594952380952378</v>
      </c>
      <c r="J11" s="17">
        <f t="shared" ca="1" si="4"/>
        <v>88.531460317460315</v>
      </c>
      <c r="K11" s="17">
        <f t="shared" ca="1" si="10"/>
        <v>37.968253968253968</v>
      </c>
      <c r="L11" s="14" t="str">
        <f t="shared" ca="1" si="11"/>
        <v/>
      </c>
      <c r="M11" s="14" t="str">
        <f t="shared" ca="1" si="5"/>
        <v/>
      </c>
      <c r="N11" s="14" t="str">
        <f t="shared" ca="1" si="16"/>
        <v/>
      </c>
      <c r="O11" s="14"/>
      <c r="P11" s="14"/>
      <c r="Q11" s="14"/>
      <c r="R11" s="14"/>
      <c r="S11" s="14" t="str">
        <f t="shared" ca="1" si="6"/>
        <v/>
      </c>
      <c r="T11" s="14" t="str">
        <f t="shared" ca="1" si="7"/>
        <v/>
      </c>
      <c r="U11" s="21" t="str">
        <f t="shared" ca="1" si="12"/>
        <v>Common Cause</v>
      </c>
      <c r="V11" s="6" t="str">
        <f t="shared" ca="1" si="13"/>
        <v>stable</v>
      </c>
      <c r="W11" s="28"/>
      <c r="X11" s="7"/>
      <c r="Y11" s="7"/>
      <c r="Z11" s="29"/>
      <c r="AA11" s="29"/>
      <c r="AB11" s="29"/>
      <c r="AC11" s="29"/>
      <c r="AD11" s="29"/>
      <c r="AE11" s="29"/>
      <c r="AF11" s="29"/>
      <c r="AG11" s="1" t="s">
        <v>53</v>
      </c>
      <c r="AH11" s="18">
        <f ca="1">IF(C2="",0,IF(Lambda2&lt;0,IF(I2&lt;-9999,ROUND(I2,1),ROUND(I2,9)),IF(I2&gt;9999,ROUND(I2,1),ROUND(I2,7))))</f>
        <v>-12.5949524</v>
      </c>
      <c r="AI11" s="8"/>
      <c r="AK11" s="23">
        <v>3.2669999999999999</v>
      </c>
      <c r="AL11" s="24">
        <v>2.6589999999999998</v>
      </c>
    </row>
    <row r="12" spans="1:38" s="11" customFormat="1" ht="13.5" customHeight="1" x14ac:dyDescent="0.25">
      <c r="A12" s="32"/>
      <c r="B12" s="134">
        <f t="shared" ca="1" si="14"/>
        <v>11</v>
      </c>
      <c r="C12" s="136">
        <f t="shared" ca="1" si="8"/>
        <v>37</v>
      </c>
      <c r="D12" s="20">
        <f t="shared" ca="1" si="15"/>
        <v>3</v>
      </c>
      <c r="E12" s="17">
        <f t="shared" ca="1" si="0"/>
        <v>37</v>
      </c>
      <c r="F12" s="17">
        <f t="shared" ca="1" si="1"/>
        <v>0</v>
      </c>
      <c r="G12" s="17">
        <f t="shared" ca="1" si="2"/>
        <v>62.124857142857138</v>
      </c>
      <c r="H12" s="17">
        <f t="shared" ca="1" si="9"/>
        <v>19.015873015873016</v>
      </c>
      <c r="I12" s="17">
        <f t="shared" ca="1" si="3"/>
        <v>-12.594952380952378</v>
      </c>
      <c r="J12" s="17">
        <f t="shared" ca="1" si="4"/>
        <v>88.531460317460315</v>
      </c>
      <c r="K12" s="17">
        <f t="shared" ca="1" si="10"/>
        <v>37.968253968253968</v>
      </c>
      <c r="L12" s="14" t="str">
        <f t="shared" ca="1" si="11"/>
        <v/>
      </c>
      <c r="M12" s="14" t="str">
        <f t="shared" ca="1" si="5"/>
        <v/>
      </c>
      <c r="N12" s="14" t="str">
        <f t="shared" ca="1" si="16"/>
        <v/>
      </c>
      <c r="O12" s="14"/>
      <c r="P12" s="14"/>
      <c r="Q12" s="14"/>
      <c r="R12" s="14"/>
      <c r="S12" s="14" t="str">
        <f t="shared" ca="1" si="6"/>
        <v/>
      </c>
      <c r="T12" s="14" t="str">
        <f t="shared" ca="1" si="7"/>
        <v/>
      </c>
      <c r="U12" s="21" t="str">
        <f t="shared" ca="1" si="12"/>
        <v>Common Cause</v>
      </c>
      <c r="V12" s="6" t="str">
        <f t="shared" ca="1" si="13"/>
        <v>stable</v>
      </c>
      <c r="W12" s="28"/>
      <c r="X12" s="7"/>
      <c r="Y12" s="7"/>
      <c r="Z12" s="29"/>
      <c r="AA12" s="29"/>
      <c r="AB12" s="29"/>
      <c r="AC12" s="29"/>
      <c r="AD12" s="29"/>
      <c r="AE12" s="29"/>
      <c r="AF12" s="29"/>
      <c r="AG12" s="4"/>
      <c r="AH12" s="5"/>
      <c r="AI12" s="8"/>
    </row>
    <row r="13" spans="1:38" s="11" customFormat="1" ht="13.5" customHeight="1" x14ac:dyDescent="0.25">
      <c r="A13" s="32" t="s">
        <v>1</v>
      </c>
      <c r="B13" s="134">
        <f t="shared" ca="1" si="14"/>
        <v>12</v>
      </c>
      <c r="C13" s="136">
        <f t="shared" ca="1" si="8"/>
        <v>13</v>
      </c>
      <c r="D13" s="20">
        <f t="shared" ca="1" si="15"/>
        <v>24</v>
      </c>
      <c r="E13" s="17">
        <f t="shared" ca="1" si="0"/>
        <v>13</v>
      </c>
      <c r="F13" s="17">
        <f t="shared" ca="1" si="1"/>
        <v>0</v>
      </c>
      <c r="G13" s="17">
        <f t="shared" ca="1" si="2"/>
        <v>62.124857142857138</v>
      </c>
      <c r="H13" s="17">
        <f t="shared" ca="1" si="9"/>
        <v>19.015873015873016</v>
      </c>
      <c r="I13" s="17">
        <f t="shared" ca="1" si="3"/>
        <v>-12.594952380952378</v>
      </c>
      <c r="J13" s="17">
        <f t="shared" ca="1" si="4"/>
        <v>88.531460317460315</v>
      </c>
      <c r="K13" s="17">
        <f t="shared" ca="1" si="10"/>
        <v>37.968253968253968</v>
      </c>
      <c r="L13" s="14" t="str">
        <f t="shared" ca="1" si="11"/>
        <v/>
      </c>
      <c r="M13" s="14" t="str">
        <f t="shared" ca="1" si="5"/>
        <v/>
      </c>
      <c r="N13" s="14" t="str">
        <f t="shared" ca="1" si="16"/>
        <v/>
      </c>
      <c r="O13" s="14"/>
      <c r="P13" s="14"/>
      <c r="Q13" s="14"/>
      <c r="R13" s="14"/>
      <c r="S13" s="14" t="str">
        <f t="shared" ca="1" si="6"/>
        <v/>
      </c>
      <c r="T13" s="14" t="str">
        <f t="shared" ca="1" si="7"/>
        <v/>
      </c>
      <c r="U13" s="21" t="str">
        <f t="shared" ca="1" si="12"/>
        <v>Common Cause</v>
      </c>
      <c r="V13" s="6" t="str">
        <f t="shared" ca="1" si="13"/>
        <v>stable</v>
      </c>
      <c r="W13" s="28"/>
      <c r="X13" s="7"/>
      <c r="Y13" s="7"/>
      <c r="Z13" s="29"/>
      <c r="AA13" s="29"/>
      <c r="AB13" s="29"/>
      <c r="AC13" s="29"/>
      <c r="AD13" s="29"/>
      <c r="AE13" s="29"/>
      <c r="AF13" s="29"/>
      <c r="AG13" s="39"/>
      <c r="AH13" s="39"/>
      <c r="AI13" s="8"/>
      <c r="AJ13" s="172" t="s">
        <v>89</v>
      </c>
      <c r="AK13" s="173"/>
      <c r="AL13" s="173"/>
    </row>
    <row r="14" spans="1:38" s="11" customFormat="1" ht="13.5" customHeight="1" x14ac:dyDescent="0.25">
      <c r="A14" s="32" t="s">
        <v>2</v>
      </c>
      <c r="B14" s="134">
        <f t="shared" ca="1" si="14"/>
        <v>13</v>
      </c>
      <c r="C14" s="136">
        <f t="shared" ca="1" si="8"/>
        <v>36</v>
      </c>
      <c r="D14" s="20">
        <f t="shared" ca="1" si="15"/>
        <v>23</v>
      </c>
      <c r="E14" s="17">
        <f t="shared" ca="1" si="0"/>
        <v>36</v>
      </c>
      <c r="F14" s="17">
        <f t="shared" ca="1" si="1"/>
        <v>0</v>
      </c>
      <c r="G14" s="17">
        <f t="shared" ca="1" si="2"/>
        <v>62.124857142857138</v>
      </c>
      <c r="H14" s="17">
        <f t="shared" ca="1" si="9"/>
        <v>19.015873015873016</v>
      </c>
      <c r="I14" s="17">
        <f t="shared" ca="1" si="3"/>
        <v>-12.594952380952378</v>
      </c>
      <c r="J14" s="17">
        <f t="shared" ca="1" si="4"/>
        <v>88.531460317460315</v>
      </c>
      <c r="K14" s="17">
        <f t="shared" ca="1" si="10"/>
        <v>37.968253968253968</v>
      </c>
      <c r="L14" s="14" t="str">
        <f t="shared" ca="1" si="11"/>
        <v/>
      </c>
      <c r="M14" s="14" t="str">
        <f t="shared" ca="1" si="5"/>
        <v/>
      </c>
      <c r="N14" s="14" t="str">
        <f t="shared" ca="1" si="16"/>
        <v/>
      </c>
      <c r="O14" s="14"/>
      <c r="P14" s="14"/>
      <c r="Q14" s="14"/>
      <c r="R14" s="14"/>
      <c r="S14" s="14" t="str">
        <f t="shared" ca="1" si="6"/>
        <v/>
      </c>
      <c r="T14" s="14" t="str">
        <f t="shared" ca="1" si="7"/>
        <v/>
      </c>
      <c r="U14" s="21" t="str">
        <f t="shared" ca="1" si="12"/>
        <v>Common Cause</v>
      </c>
      <c r="V14" s="6" t="str">
        <f t="shared" ca="1" si="13"/>
        <v>stable</v>
      </c>
      <c r="W14" s="28"/>
      <c r="X14" s="7"/>
      <c r="Y14" s="7"/>
      <c r="Z14" s="29"/>
      <c r="AA14" s="29"/>
      <c r="AB14" s="29"/>
      <c r="AC14" s="29"/>
      <c r="AD14" s="29"/>
      <c r="AE14" s="29"/>
      <c r="AF14" s="29"/>
      <c r="AG14" s="39"/>
      <c r="AH14" s="39"/>
      <c r="AI14" s="8"/>
      <c r="AJ14" s="126" t="s">
        <v>79</v>
      </c>
      <c r="AK14" s="174">
        <f ca="1">'2b Histogram'!K10</f>
        <v>37.968253968253968</v>
      </c>
      <c r="AL14" s="174"/>
    </row>
    <row r="15" spans="1:38" s="11" customFormat="1" ht="13.5" customHeight="1" x14ac:dyDescent="0.25">
      <c r="A15" s="32" t="s">
        <v>60</v>
      </c>
      <c r="B15" s="134">
        <f t="shared" ca="1" si="14"/>
        <v>14</v>
      </c>
      <c r="C15" s="136">
        <f t="shared" ca="1" si="8"/>
        <v>34</v>
      </c>
      <c r="D15" s="20">
        <f t="shared" ca="1" si="15"/>
        <v>2</v>
      </c>
      <c r="E15" s="17">
        <f t="shared" ca="1" si="0"/>
        <v>34</v>
      </c>
      <c r="F15" s="17">
        <f t="shared" ca="1" si="1"/>
        <v>0</v>
      </c>
      <c r="G15" s="17">
        <f t="shared" ca="1" si="2"/>
        <v>62.124857142857138</v>
      </c>
      <c r="H15" s="17">
        <f t="shared" ca="1" si="9"/>
        <v>19.015873015873016</v>
      </c>
      <c r="I15" s="17">
        <f t="shared" ca="1" si="3"/>
        <v>-12.594952380952378</v>
      </c>
      <c r="J15" s="17">
        <f t="shared" ca="1" si="4"/>
        <v>88.531460317460315</v>
      </c>
      <c r="K15" s="17">
        <f t="shared" ca="1" si="10"/>
        <v>37.968253968253968</v>
      </c>
      <c r="L15" s="14" t="str">
        <f t="shared" ca="1" si="11"/>
        <v/>
      </c>
      <c r="M15" s="14" t="str">
        <f t="shared" ca="1" si="5"/>
        <v/>
      </c>
      <c r="N15" s="14" t="str">
        <f t="shared" ca="1" si="16"/>
        <v/>
      </c>
      <c r="O15" s="14"/>
      <c r="P15" s="14"/>
      <c r="Q15" s="14"/>
      <c r="R15" s="14"/>
      <c r="S15" s="14" t="str">
        <f t="shared" ca="1" si="6"/>
        <v/>
      </c>
      <c r="T15" s="14" t="str">
        <f t="shared" ca="1" si="7"/>
        <v/>
      </c>
      <c r="U15" s="21" t="str">
        <f t="shared" ca="1" si="12"/>
        <v>Common Cause</v>
      </c>
      <c r="V15" s="6" t="str">
        <f t="shared" ca="1" si="13"/>
        <v>stable</v>
      </c>
      <c r="W15" s="28"/>
      <c r="X15" s="7"/>
      <c r="Y15" s="7"/>
      <c r="Z15" s="29"/>
      <c r="AA15" s="29"/>
      <c r="AB15" s="29"/>
      <c r="AC15" s="29"/>
      <c r="AD15" s="29"/>
      <c r="AE15" s="29"/>
      <c r="AF15" s="29"/>
      <c r="AG15" s="180" t="s">
        <v>83</v>
      </c>
      <c r="AH15" s="181"/>
      <c r="AI15" s="8"/>
      <c r="AJ15" s="126" t="s">
        <v>90</v>
      </c>
      <c r="AK15" s="174">
        <f ca="1">'2b Histogram'!K11</f>
        <v>452.77316948284692</v>
      </c>
      <c r="AL15" s="174"/>
    </row>
    <row r="16" spans="1:38" s="11" customFormat="1" ht="13.5" customHeight="1" x14ac:dyDescent="0.25">
      <c r="A16" s="25">
        <v>1</v>
      </c>
      <c r="B16" s="134">
        <f t="shared" ca="1" si="14"/>
        <v>15</v>
      </c>
      <c r="C16" s="136">
        <f t="shared" ca="1" si="8"/>
        <v>57</v>
      </c>
      <c r="D16" s="20">
        <f t="shared" ca="1" si="15"/>
        <v>23</v>
      </c>
      <c r="E16" s="17">
        <f t="shared" ca="1" si="0"/>
        <v>57</v>
      </c>
      <c r="F16" s="17">
        <f t="shared" ca="1" si="1"/>
        <v>0</v>
      </c>
      <c r="G16" s="17">
        <f t="shared" ca="1" si="2"/>
        <v>62.124857142857138</v>
      </c>
      <c r="H16" s="17">
        <f t="shared" ca="1" si="9"/>
        <v>19.015873015873016</v>
      </c>
      <c r="I16" s="17">
        <f t="shared" ca="1" si="3"/>
        <v>-12.594952380952378</v>
      </c>
      <c r="J16" s="17">
        <f t="shared" ca="1" si="4"/>
        <v>88.531460317460315</v>
      </c>
      <c r="K16" s="17">
        <f t="shared" ca="1" si="10"/>
        <v>37.968253968253968</v>
      </c>
      <c r="L16" s="14" t="str">
        <f t="shared" ca="1" si="11"/>
        <v/>
      </c>
      <c r="M16" s="14" t="str">
        <f t="shared" ca="1" si="5"/>
        <v/>
      </c>
      <c r="N16" s="14" t="str">
        <f t="shared" ca="1" si="16"/>
        <v/>
      </c>
      <c r="O16" s="14"/>
      <c r="P16" s="14"/>
      <c r="Q16" s="14"/>
      <c r="R16" s="14"/>
      <c r="S16" s="14" t="str">
        <f t="shared" ca="1" si="6"/>
        <v/>
      </c>
      <c r="T16" s="14" t="str">
        <f t="shared" ca="1" si="7"/>
        <v/>
      </c>
      <c r="U16" s="21" t="str">
        <f t="shared" ca="1" si="12"/>
        <v>Common Cause</v>
      </c>
      <c r="V16" s="6" t="str">
        <f t="shared" ca="1" si="13"/>
        <v>stable</v>
      </c>
      <c r="W16" s="28"/>
      <c r="X16" s="7"/>
      <c r="Y16" s="7"/>
      <c r="Z16" s="29"/>
      <c r="AA16" s="29"/>
      <c r="AB16" s="29"/>
      <c r="AC16" s="29"/>
      <c r="AD16" s="29"/>
      <c r="AE16" s="29"/>
      <c r="AF16" s="29"/>
      <c r="AG16" s="182" t="str">
        <f>"Mean = "&amp;'1 Setup'!D8&amp;" &amp; StdDev = "&amp;'1 Setup'!D9</f>
        <v>Mean = 100 &amp; StdDev = 1</v>
      </c>
      <c r="AH16" s="183"/>
      <c r="AI16" s="8"/>
      <c r="AJ16" s="126" t="s">
        <v>80</v>
      </c>
      <c r="AK16" s="174">
        <f ca="1">'2b Histogram'!K12</f>
        <v>21.278467272875812</v>
      </c>
      <c r="AL16" s="174"/>
    </row>
    <row r="17" spans="1:38" s="11" customFormat="1" ht="13.5" customHeight="1" x14ac:dyDescent="0.25">
      <c r="A17" s="32"/>
      <c r="B17" s="134">
        <f t="shared" ca="1" si="14"/>
        <v>16</v>
      </c>
      <c r="C17" s="136">
        <f t="shared" ca="1" si="8"/>
        <v>42</v>
      </c>
      <c r="D17" s="20">
        <f t="shared" ca="1" si="15"/>
        <v>15</v>
      </c>
      <c r="E17" s="17">
        <f t="shared" ca="1" si="0"/>
        <v>42</v>
      </c>
      <c r="F17" s="17">
        <f t="shared" ca="1" si="1"/>
        <v>0</v>
      </c>
      <c r="G17" s="17">
        <f t="shared" ca="1" si="2"/>
        <v>62.124857142857138</v>
      </c>
      <c r="H17" s="17">
        <f t="shared" ca="1" si="9"/>
        <v>19.015873015873016</v>
      </c>
      <c r="I17" s="17">
        <f t="shared" ca="1" si="3"/>
        <v>-12.594952380952378</v>
      </c>
      <c r="J17" s="17">
        <f t="shared" ca="1" si="4"/>
        <v>88.531460317460315</v>
      </c>
      <c r="K17" s="17">
        <f t="shared" ca="1" si="10"/>
        <v>37.968253968253968</v>
      </c>
      <c r="L17" s="14" t="str">
        <f t="shared" ca="1" si="11"/>
        <v/>
      </c>
      <c r="M17" s="14" t="str">
        <f t="shared" ca="1" si="5"/>
        <v/>
      </c>
      <c r="N17" s="14" t="str">
        <f t="shared" ca="1" si="16"/>
        <v/>
      </c>
      <c r="O17" s="14"/>
      <c r="P17" s="14"/>
      <c r="Q17" s="14"/>
      <c r="R17" s="14"/>
      <c r="S17" s="14" t="str">
        <f t="shared" ca="1" si="6"/>
        <v/>
      </c>
      <c r="T17" s="14" t="str">
        <f t="shared" ca="1" si="7"/>
        <v/>
      </c>
      <c r="U17" s="21" t="str">
        <f t="shared" ca="1" si="12"/>
        <v>Common Cause</v>
      </c>
      <c r="V17" s="6" t="str">
        <f t="shared" ca="1" si="13"/>
        <v>stable</v>
      </c>
      <c r="W17" s="28"/>
      <c r="X17" s="7"/>
      <c r="Y17" s="7"/>
      <c r="Z17" s="29"/>
      <c r="AA17" s="29"/>
      <c r="AB17" s="29"/>
      <c r="AC17" s="29"/>
      <c r="AD17" s="29"/>
      <c r="AE17" s="29"/>
      <c r="AF17" s="29"/>
      <c r="AG17" s="184" t="s">
        <v>78</v>
      </c>
      <c r="AH17" s="185"/>
      <c r="AI17" s="8"/>
      <c r="AJ17" s="126" t="s">
        <v>92</v>
      </c>
      <c r="AK17" s="174">
        <f ca="1">'2b Histogram'!K13</f>
        <v>2.3581847627631651</v>
      </c>
      <c r="AL17" s="174"/>
    </row>
    <row r="18" spans="1:38" s="11" customFormat="1" ht="13.5" customHeight="1" x14ac:dyDescent="0.25">
      <c r="A18" s="32"/>
      <c r="B18" s="134">
        <f t="shared" ca="1" si="14"/>
        <v>17</v>
      </c>
      <c r="C18" s="136">
        <f t="shared" ca="1" si="8"/>
        <v>25</v>
      </c>
      <c r="D18" s="20">
        <f t="shared" ca="1" si="15"/>
        <v>17</v>
      </c>
      <c r="E18" s="17">
        <f t="shared" ca="1" si="0"/>
        <v>25</v>
      </c>
      <c r="F18" s="17">
        <f t="shared" ca="1" si="1"/>
        <v>0</v>
      </c>
      <c r="G18" s="17">
        <f t="shared" ca="1" si="2"/>
        <v>62.124857142857138</v>
      </c>
      <c r="H18" s="17">
        <f t="shared" ca="1" si="9"/>
        <v>19.015873015873016</v>
      </c>
      <c r="I18" s="17">
        <f t="shared" ca="1" si="3"/>
        <v>-12.594952380952378</v>
      </c>
      <c r="J18" s="17">
        <f t="shared" ca="1" si="4"/>
        <v>88.531460317460315</v>
      </c>
      <c r="K18" s="17">
        <f t="shared" ca="1" si="10"/>
        <v>37.968253968253968</v>
      </c>
      <c r="L18" s="14" t="str">
        <f t="shared" ca="1" si="11"/>
        <v/>
      </c>
      <c r="M18" s="14" t="str">
        <f t="shared" ca="1" si="5"/>
        <v/>
      </c>
      <c r="N18" s="14" t="str">
        <f t="shared" ca="1" si="16"/>
        <v/>
      </c>
      <c r="O18" s="14"/>
      <c r="P18" s="14"/>
      <c r="Q18" s="14"/>
      <c r="R18" s="14"/>
      <c r="S18" s="14" t="str">
        <f t="shared" ca="1" si="6"/>
        <v/>
      </c>
      <c r="T18" s="14" t="str">
        <f t="shared" ca="1" si="7"/>
        <v/>
      </c>
      <c r="U18" s="21" t="str">
        <f t="shared" ca="1" si="12"/>
        <v>Common Cause</v>
      </c>
      <c r="V18" s="6" t="str">
        <f t="shared" ca="1" si="13"/>
        <v>stable</v>
      </c>
      <c r="W18" s="28"/>
      <c r="X18" s="7"/>
      <c r="Y18" s="7"/>
      <c r="Z18" s="29"/>
      <c r="AA18" s="29"/>
      <c r="AB18" s="29"/>
      <c r="AC18" s="29"/>
      <c r="AD18" s="29"/>
      <c r="AE18" s="29"/>
      <c r="AF18" s="29"/>
      <c r="AG18" s="40" t="s">
        <v>79</v>
      </c>
      <c r="AH18" s="40">
        <f ca="1">IF(C3="","",AVERAGE(C2:C1002))</f>
        <v>37.968253968253968</v>
      </c>
      <c r="AI18" s="8"/>
      <c r="AJ18" s="126" t="s">
        <v>93</v>
      </c>
      <c r="AK18" s="174">
        <f ca="1">'2b Histogram'!K14</f>
        <v>9.9443423945335212</v>
      </c>
      <c r="AL18" s="174"/>
    </row>
    <row r="19" spans="1:38" s="11" customFormat="1" ht="13.5" customHeight="1" x14ac:dyDescent="0.25">
      <c r="A19" s="32"/>
      <c r="B19" s="134">
        <f t="shared" ca="1" si="14"/>
        <v>18</v>
      </c>
      <c r="C19" s="136">
        <f t="shared" ca="1" si="8"/>
        <v>41</v>
      </c>
      <c r="D19" s="20">
        <f t="shared" ca="1" si="15"/>
        <v>16</v>
      </c>
      <c r="E19" s="17">
        <f t="shared" ca="1" si="0"/>
        <v>41</v>
      </c>
      <c r="F19" s="17">
        <f t="shared" ca="1" si="1"/>
        <v>0</v>
      </c>
      <c r="G19" s="17">
        <f t="shared" ca="1" si="2"/>
        <v>62.124857142857138</v>
      </c>
      <c r="H19" s="17">
        <f t="shared" ca="1" si="9"/>
        <v>19.015873015873016</v>
      </c>
      <c r="I19" s="17">
        <f t="shared" ca="1" si="3"/>
        <v>-12.594952380952378</v>
      </c>
      <c r="J19" s="17">
        <f t="shared" ca="1" si="4"/>
        <v>88.531460317460315</v>
      </c>
      <c r="K19" s="17">
        <f t="shared" ca="1" si="10"/>
        <v>37.968253968253968</v>
      </c>
      <c r="L19" s="14" t="str">
        <f t="shared" ref="L19:L82" ca="1" si="17">IF(D19="","",IF(OR(D19&gt;G19,D19&lt;F19),"SPECIAL CAUSE-MR Outlier",IF(OR(E19&gt;J19,E19&lt;I19),"SPECIAL CAUSE-Ind Outlier","")))</f>
        <v/>
      </c>
      <c r="M19" s="14" t="str">
        <f t="shared" ca="1" si="5"/>
        <v/>
      </c>
      <c r="N19" s="14" t="str">
        <f t="shared" ca="1" si="16"/>
        <v/>
      </c>
      <c r="O19" s="14"/>
      <c r="P19" s="14"/>
      <c r="Q19" s="14"/>
      <c r="R19" s="14"/>
      <c r="S19" s="14" t="str">
        <f t="shared" ca="1" si="6"/>
        <v/>
      </c>
      <c r="T19" s="14" t="str">
        <f t="shared" ca="1" si="7"/>
        <v/>
      </c>
      <c r="U19" s="21" t="str">
        <f t="shared" ca="1" si="12"/>
        <v>Common Cause</v>
      </c>
      <c r="V19" s="6" t="str">
        <f t="shared" ca="1" si="13"/>
        <v>stable</v>
      </c>
      <c r="W19" s="28"/>
      <c r="X19" s="7"/>
      <c r="Y19" s="7"/>
      <c r="Z19" s="29"/>
      <c r="AA19" s="29"/>
      <c r="AB19" s="29"/>
      <c r="AC19" s="29"/>
      <c r="AD19" s="29"/>
      <c r="AE19" s="29"/>
      <c r="AF19" s="29"/>
      <c r="AG19" s="40" t="s">
        <v>80</v>
      </c>
      <c r="AH19" s="40">
        <f ca="1">IF(C3="","",STDEV(C2:C1002))</f>
        <v>21.278467272875812</v>
      </c>
      <c r="AI19" s="8"/>
      <c r="AJ19" s="126" t="s">
        <v>94</v>
      </c>
      <c r="AK19" s="174">
        <f ca="1">'2b Histogram'!K15</f>
        <v>145</v>
      </c>
      <c r="AL19" s="174"/>
    </row>
    <row r="20" spans="1:38" s="11" customFormat="1" ht="13.5" customHeight="1" x14ac:dyDescent="0.25">
      <c r="A20" s="32"/>
      <c r="B20" s="134">
        <f t="shared" ca="1" si="14"/>
        <v>19</v>
      </c>
      <c r="C20" s="136">
        <f t="shared" ca="1" si="8"/>
        <v>26</v>
      </c>
      <c r="D20" s="20">
        <f t="shared" ca="1" si="15"/>
        <v>15</v>
      </c>
      <c r="E20" s="17">
        <f t="shared" ca="1" si="0"/>
        <v>26</v>
      </c>
      <c r="F20" s="17">
        <f t="shared" ca="1" si="1"/>
        <v>0</v>
      </c>
      <c r="G20" s="17">
        <f t="shared" ca="1" si="2"/>
        <v>62.124857142857138</v>
      </c>
      <c r="H20" s="17">
        <f t="shared" ca="1" si="9"/>
        <v>19.015873015873016</v>
      </c>
      <c r="I20" s="17">
        <f t="shared" ca="1" si="3"/>
        <v>-12.594952380952378</v>
      </c>
      <c r="J20" s="17">
        <f t="shared" ca="1" si="4"/>
        <v>88.531460317460315</v>
      </c>
      <c r="K20" s="17">
        <f t="shared" ca="1" si="10"/>
        <v>37.968253968253968</v>
      </c>
      <c r="L20" s="14" t="str">
        <f t="shared" ca="1" si="17"/>
        <v/>
      </c>
      <c r="M20" s="14" t="str">
        <f t="shared" ca="1" si="5"/>
        <v/>
      </c>
      <c r="N20" s="14" t="str">
        <f t="shared" ca="1" si="16"/>
        <v/>
      </c>
      <c r="O20" s="14"/>
      <c r="P20" s="14"/>
      <c r="Q20" s="14"/>
      <c r="R20" s="14"/>
      <c r="S20" s="14" t="str">
        <f t="shared" ca="1" si="6"/>
        <v/>
      </c>
      <c r="T20" s="14" t="str">
        <f t="shared" ca="1" si="7"/>
        <v/>
      </c>
      <c r="U20" s="21" t="str">
        <f t="shared" ca="1" si="12"/>
        <v>Common Cause</v>
      </c>
      <c r="V20" s="6" t="str">
        <f t="shared" ca="1" si="13"/>
        <v>stable</v>
      </c>
      <c r="W20" s="28"/>
      <c r="X20" s="7"/>
      <c r="Y20" s="7"/>
      <c r="Z20" s="29"/>
      <c r="AA20" s="29"/>
      <c r="AB20" s="29"/>
      <c r="AC20" s="29"/>
      <c r="AD20" s="29"/>
      <c r="AE20" s="29"/>
      <c r="AF20" s="29"/>
      <c r="AG20" s="39"/>
      <c r="AH20" s="41"/>
      <c r="AI20" s="8"/>
      <c r="AJ20" s="126" t="s">
        <v>95</v>
      </c>
      <c r="AK20" s="174">
        <f ca="1">'2b Histogram'!K16</f>
        <v>50</v>
      </c>
      <c r="AL20" s="174"/>
    </row>
    <row r="21" spans="1:38" s="11" customFormat="1" ht="13.5" customHeight="1" x14ac:dyDescent="0.25">
      <c r="A21" s="32"/>
      <c r="B21" s="134">
        <f t="shared" ca="1" si="14"/>
        <v>20</v>
      </c>
      <c r="C21" s="136">
        <f t="shared" ca="1" si="8"/>
        <v>22</v>
      </c>
      <c r="D21" s="20">
        <f t="shared" ca="1" si="15"/>
        <v>4</v>
      </c>
      <c r="E21" s="17">
        <f t="shared" ca="1" si="0"/>
        <v>22</v>
      </c>
      <c r="F21" s="17">
        <f t="shared" ca="1" si="1"/>
        <v>0</v>
      </c>
      <c r="G21" s="17">
        <f t="shared" ca="1" si="2"/>
        <v>62.124857142857138</v>
      </c>
      <c r="H21" s="17">
        <f t="shared" ca="1" si="9"/>
        <v>19.015873015873016</v>
      </c>
      <c r="I21" s="17">
        <f t="shared" ca="1" si="3"/>
        <v>-12.594952380952378</v>
      </c>
      <c r="J21" s="17">
        <f t="shared" ca="1" si="4"/>
        <v>88.531460317460315</v>
      </c>
      <c r="K21" s="17">
        <f t="shared" ca="1" si="10"/>
        <v>37.968253968253968</v>
      </c>
      <c r="L21" s="14" t="str">
        <f t="shared" ca="1" si="17"/>
        <v/>
      </c>
      <c r="M21" s="14" t="str">
        <f t="shared" ca="1" si="5"/>
        <v/>
      </c>
      <c r="N21" s="14" t="str">
        <f t="shared" ca="1" si="16"/>
        <v/>
      </c>
      <c r="O21" s="14"/>
      <c r="P21" s="14"/>
      <c r="Q21" s="14"/>
      <c r="R21" s="14"/>
      <c r="S21" s="14" t="str">
        <f t="shared" ca="1" si="6"/>
        <v/>
      </c>
      <c r="T21" s="14" t="str">
        <f t="shared" ca="1" si="7"/>
        <v/>
      </c>
      <c r="U21" s="21" t="str">
        <f t="shared" ca="1" si="12"/>
        <v>Common Cause</v>
      </c>
      <c r="V21" s="6" t="str">
        <f t="shared" ca="1" si="13"/>
        <v>stable</v>
      </c>
      <c r="W21" s="28"/>
      <c r="X21" s="7"/>
      <c r="Y21" s="7"/>
      <c r="Z21" s="29"/>
      <c r="AA21" s="29"/>
      <c r="AB21" s="29"/>
      <c r="AC21" s="29"/>
      <c r="AD21" s="29"/>
      <c r="AE21" s="29"/>
      <c r="AF21" s="29"/>
      <c r="AG21" s="42"/>
      <c r="AH21" s="43"/>
      <c r="AI21" s="8"/>
      <c r="AJ21" s="126" t="s">
        <v>96</v>
      </c>
      <c r="AK21" s="174">
        <f ca="1">'2b Histogram'!K17</f>
        <v>36</v>
      </c>
      <c r="AL21" s="174"/>
    </row>
    <row r="22" spans="1:38" s="11" customFormat="1" ht="13.5" customHeight="1" x14ac:dyDescent="0.25">
      <c r="A22" s="32"/>
      <c r="B22" s="134">
        <f t="shared" ca="1" si="14"/>
        <v>21</v>
      </c>
      <c r="C22" s="136">
        <f t="shared" ca="1" si="8"/>
        <v>56</v>
      </c>
      <c r="D22" s="20">
        <f t="shared" ca="1" si="15"/>
        <v>34</v>
      </c>
      <c r="E22" s="17">
        <f t="shared" ca="1" si="0"/>
        <v>56</v>
      </c>
      <c r="F22" s="17">
        <f t="shared" ca="1" si="1"/>
        <v>0</v>
      </c>
      <c r="G22" s="17">
        <f t="shared" ca="1" si="2"/>
        <v>62.124857142857138</v>
      </c>
      <c r="H22" s="17">
        <f t="shared" ca="1" si="9"/>
        <v>19.015873015873016</v>
      </c>
      <c r="I22" s="17">
        <f t="shared" ca="1" si="3"/>
        <v>-12.594952380952378</v>
      </c>
      <c r="J22" s="17">
        <f t="shared" ca="1" si="4"/>
        <v>88.531460317460315</v>
      </c>
      <c r="K22" s="17">
        <f t="shared" ca="1" si="10"/>
        <v>37.968253968253968</v>
      </c>
      <c r="L22" s="14" t="str">
        <f t="shared" ca="1" si="17"/>
        <v/>
      </c>
      <c r="M22" s="14" t="str">
        <f t="shared" ca="1" si="5"/>
        <v/>
      </c>
      <c r="N22" s="14" t="str">
        <f t="shared" ca="1" si="16"/>
        <v/>
      </c>
      <c r="O22" s="14"/>
      <c r="P22" s="14"/>
      <c r="Q22" s="14"/>
      <c r="R22" s="14"/>
      <c r="S22" s="14" t="str">
        <f t="shared" ca="1" si="6"/>
        <v/>
      </c>
      <c r="T22" s="14" t="str">
        <f t="shared" ca="1" si="7"/>
        <v/>
      </c>
      <c r="U22" s="21" t="str">
        <f t="shared" ca="1" si="12"/>
        <v>Common Cause</v>
      </c>
      <c r="V22" s="6" t="str">
        <f t="shared" ca="1" si="13"/>
        <v>stable</v>
      </c>
      <c r="W22" s="28"/>
      <c r="X22" s="7"/>
      <c r="Y22" s="7"/>
      <c r="Z22" s="29"/>
      <c r="AA22" s="29"/>
      <c r="AB22" s="29"/>
      <c r="AC22" s="29"/>
      <c r="AD22" s="29"/>
      <c r="AE22" s="29"/>
      <c r="AF22" s="29"/>
      <c r="AG22" s="1" t="s">
        <v>52</v>
      </c>
      <c r="AH22" s="2">
        <f ca="1">IF(C2="",0,G2)</f>
        <v>62.124857142857138</v>
      </c>
      <c r="AI22" s="8"/>
      <c r="AJ22" s="126" t="s">
        <v>97</v>
      </c>
      <c r="AK22" s="174">
        <f ca="1">'2b Histogram'!K18</f>
        <v>25</v>
      </c>
      <c r="AL22" s="174"/>
    </row>
    <row r="23" spans="1:38" s="11" customFormat="1" ht="13.5" customHeight="1" x14ac:dyDescent="0.25">
      <c r="B23" s="134">
        <f t="shared" ca="1" si="14"/>
        <v>22</v>
      </c>
      <c r="C23" s="136">
        <f t="shared" ca="1" si="8"/>
        <v>52</v>
      </c>
      <c r="D23" s="20">
        <f t="shared" ca="1" si="15"/>
        <v>4</v>
      </c>
      <c r="E23" s="17">
        <f t="shared" ca="1" si="0"/>
        <v>52</v>
      </c>
      <c r="F23" s="17">
        <f t="shared" ca="1" si="1"/>
        <v>0</v>
      </c>
      <c r="G23" s="17">
        <f t="shared" ca="1" si="2"/>
        <v>62.124857142857138</v>
      </c>
      <c r="H23" s="17">
        <f t="shared" ca="1" si="9"/>
        <v>19.015873015873016</v>
      </c>
      <c r="I23" s="17">
        <f t="shared" ca="1" si="3"/>
        <v>-12.594952380952378</v>
      </c>
      <c r="J23" s="17">
        <f t="shared" ca="1" si="4"/>
        <v>88.531460317460315</v>
      </c>
      <c r="K23" s="17">
        <f t="shared" ca="1" si="10"/>
        <v>37.968253968253968</v>
      </c>
      <c r="L23" s="14" t="str">
        <f t="shared" ca="1" si="17"/>
        <v/>
      </c>
      <c r="M23" s="14" t="str">
        <f t="shared" ca="1" si="5"/>
        <v/>
      </c>
      <c r="N23" s="14" t="str">
        <f t="shared" ca="1" si="16"/>
        <v/>
      </c>
      <c r="O23" s="14"/>
      <c r="P23" s="14"/>
      <c r="Q23" s="14"/>
      <c r="R23" s="14"/>
      <c r="S23" s="14" t="str">
        <f t="shared" ca="1" si="6"/>
        <v/>
      </c>
      <c r="T23" s="14" t="str">
        <f t="shared" ca="1" si="7"/>
        <v/>
      </c>
      <c r="U23" s="21" t="str">
        <f t="shared" ca="1" si="12"/>
        <v>Common Cause</v>
      </c>
      <c r="V23" s="6" t="str">
        <f t="shared" ca="1" si="13"/>
        <v>stable</v>
      </c>
      <c r="W23" s="28"/>
      <c r="X23" s="7"/>
      <c r="Y23" s="7"/>
      <c r="Z23" s="29"/>
      <c r="AA23" s="29"/>
      <c r="AB23" s="29"/>
      <c r="AC23" s="29"/>
      <c r="AD23" s="29"/>
      <c r="AE23" s="29"/>
      <c r="AF23" s="29"/>
      <c r="AG23" s="33"/>
      <c r="AH23" s="34"/>
      <c r="AI23" s="8"/>
      <c r="AJ23" s="126" t="s">
        <v>98</v>
      </c>
      <c r="AK23" s="174">
        <f ca="1">'2b Histogram'!K19</f>
        <v>12</v>
      </c>
      <c r="AL23" s="174"/>
    </row>
    <row r="24" spans="1:38" s="11" customFormat="1" ht="13.5" customHeight="1" x14ac:dyDescent="0.25">
      <c r="B24" s="134">
        <f t="shared" ca="1" si="14"/>
        <v>23</v>
      </c>
      <c r="C24" s="136">
        <f t="shared" ca="1" si="8"/>
        <v>52</v>
      </c>
      <c r="D24" s="20">
        <f t="shared" ca="1" si="15"/>
        <v>0</v>
      </c>
      <c r="E24" s="17">
        <f t="shared" ca="1" si="0"/>
        <v>52</v>
      </c>
      <c r="F24" s="17">
        <f t="shared" ca="1" si="1"/>
        <v>0</v>
      </c>
      <c r="G24" s="17">
        <f t="shared" ca="1" si="2"/>
        <v>62.124857142857138</v>
      </c>
      <c r="H24" s="17">
        <f t="shared" ca="1" si="9"/>
        <v>19.015873015873016</v>
      </c>
      <c r="I24" s="17">
        <f t="shared" ca="1" si="3"/>
        <v>-12.594952380952378</v>
      </c>
      <c r="J24" s="17">
        <f t="shared" ca="1" si="4"/>
        <v>88.531460317460315</v>
      </c>
      <c r="K24" s="17">
        <f t="shared" ca="1" si="10"/>
        <v>37.968253968253968</v>
      </c>
      <c r="L24" s="14" t="str">
        <f t="shared" ca="1" si="17"/>
        <v/>
      </c>
      <c r="M24" s="14" t="str">
        <f t="shared" ca="1" si="5"/>
        <v/>
      </c>
      <c r="N24" s="14" t="str">
        <f t="shared" ca="1" si="16"/>
        <v/>
      </c>
      <c r="O24" s="14"/>
      <c r="P24" s="14"/>
      <c r="Q24" s="14"/>
      <c r="R24" s="14"/>
      <c r="S24" s="14" t="str">
        <f t="shared" ca="1" si="6"/>
        <v/>
      </c>
      <c r="T24" s="14" t="str">
        <f t="shared" ca="1" si="7"/>
        <v/>
      </c>
      <c r="U24" s="21" t="str">
        <f t="shared" ca="1" si="12"/>
        <v>Common Cause</v>
      </c>
      <c r="V24" s="6" t="str">
        <f t="shared" ca="1" si="13"/>
        <v>stable</v>
      </c>
      <c r="W24" s="28"/>
      <c r="X24" s="7"/>
      <c r="Y24" s="7"/>
      <c r="Z24" s="29"/>
      <c r="AA24" s="29"/>
      <c r="AB24" s="29"/>
      <c r="AC24" s="29"/>
      <c r="AD24" s="29"/>
      <c r="AE24" s="29"/>
      <c r="AF24" s="29"/>
      <c r="AG24" s="3" t="s">
        <v>56</v>
      </c>
      <c r="AH24" s="2">
        <f ca="1">IF(C2="",0,H2)</f>
        <v>19.015873015873016</v>
      </c>
      <c r="AI24" s="8"/>
      <c r="AJ24" s="127" t="s">
        <v>99</v>
      </c>
      <c r="AK24" s="174">
        <f ca="1">'2b Histogram'!K20</f>
        <v>63</v>
      </c>
      <c r="AL24" s="174"/>
    </row>
    <row r="25" spans="1:38" s="11" customFormat="1" ht="13.5" customHeight="1" x14ac:dyDescent="0.25">
      <c r="B25" s="134">
        <f t="shared" ca="1" si="14"/>
        <v>24</v>
      </c>
      <c r="C25" s="136">
        <f t="shared" ca="1" si="8"/>
        <v>31</v>
      </c>
      <c r="D25" s="20">
        <f ca="1">IF(E25="","",ABS(E24-E25))</f>
        <v>21</v>
      </c>
      <c r="E25" s="17">
        <f t="shared" ca="1" si="0"/>
        <v>31</v>
      </c>
      <c r="F25" s="17">
        <f t="shared" ca="1" si="1"/>
        <v>0</v>
      </c>
      <c r="G25" s="17">
        <f t="shared" ca="1" si="2"/>
        <v>62.124857142857138</v>
      </c>
      <c r="H25" s="17">
        <f t="shared" ca="1" si="9"/>
        <v>19.015873015873016</v>
      </c>
      <c r="I25" s="17">
        <f t="shared" ca="1" si="3"/>
        <v>-12.594952380952378</v>
      </c>
      <c r="J25" s="17">
        <f t="shared" ca="1" si="4"/>
        <v>88.531460317460315</v>
      </c>
      <c r="K25" s="17">
        <f t="shared" ca="1" si="10"/>
        <v>37.968253968253968</v>
      </c>
      <c r="L25" s="14" t="str">
        <f t="shared" ca="1" si="17"/>
        <v/>
      </c>
      <c r="M25" s="14" t="str">
        <f t="shared" ca="1" si="5"/>
        <v/>
      </c>
      <c r="N25" s="14" t="str">
        <f t="shared" ca="1" si="16"/>
        <v/>
      </c>
      <c r="O25" s="14"/>
      <c r="P25" s="14"/>
      <c r="Q25" s="14"/>
      <c r="R25" s="14"/>
      <c r="S25" s="14" t="str">
        <f t="shared" ca="1" si="6"/>
        <v/>
      </c>
      <c r="T25" s="14" t="str">
        <f t="shared" ca="1" si="7"/>
        <v/>
      </c>
      <c r="U25" s="21" t="str">
        <f t="shared" ca="1" si="12"/>
        <v>Common Cause</v>
      </c>
      <c r="V25" s="6" t="str">
        <f t="shared" ca="1" si="13"/>
        <v>stable</v>
      </c>
      <c r="W25" s="28"/>
      <c r="X25" s="7"/>
      <c r="Y25" s="7"/>
      <c r="Z25" s="29"/>
      <c r="AA25" s="29"/>
      <c r="AB25" s="29"/>
      <c r="AC25" s="29"/>
      <c r="AD25" s="29"/>
      <c r="AE25" s="29"/>
      <c r="AF25" s="29"/>
      <c r="AG25" s="36"/>
      <c r="AH25" s="44"/>
      <c r="AI25" s="8"/>
      <c r="AJ25" s="159" t="s">
        <v>100</v>
      </c>
      <c r="AK25" s="160"/>
      <c r="AL25" s="161"/>
    </row>
    <row r="26" spans="1:38" s="11" customFormat="1" ht="13.5" customHeight="1" x14ac:dyDescent="0.25">
      <c r="B26" s="134">
        <f t="shared" ca="1" si="14"/>
        <v>25</v>
      </c>
      <c r="C26" s="136">
        <f t="shared" ca="1" si="8"/>
        <v>51</v>
      </c>
      <c r="D26" s="20">
        <f ca="1">IF(E26="","",ABS(E25-E26))</f>
        <v>20</v>
      </c>
      <c r="E26" s="17">
        <f t="shared" ca="1" si="0"/>
        <v>51</v>
      </c>
      <c r="F26" s="17">
        <f t="shared" ca="1" si="1"/>
        <v>0</v>
      </c>
      <c r="G26" s="17">
        <f t="shared" ca="1" si="2"/>
        <v>62.124857142857138</v>
      </c>
      <c r="H26" s="17">
        <f t="shared" ca="1" si="9"/>
        <v>19.015873015873016</v>
      </c>
      <c r="I26" s="17">
        <f t="shared" ca="1" si="3"/>
        <v>-12.594952380952378</v>
      </c>
      <c r="J26" s="17">
        <f t="shared" ca="1" si="4"/>
        <v>88.531460317460315</v>
      </c>
      <c r="K26" s="17">
        <f t="shared" ca="1" si="10"/>
        <v>37.968253968253968</v>
      </c>
      <c r="L26" s="14" t="str">
        <f t="shared" ca="1" si="17"/>
        <v/>
      </c>
      <c r="M26" s="14" t="str">
        <f t="shared" ca="1" si="5"/>
        <v/>
      </c>
      <c r="N26" s="14" t="str">
        <f t="shared" ca="1" si="16"/>
        <v/>
      </c>
      <c r="O26" s="14"/>
      <c r="P26" s="14"/>
      <c r="Q26" s="14"/>
      <c r="R26" s="14"/>
      <c r="S26" s="14" t="str">
        <f t="shared" ca="1" si="6"/>
        <v/>
      </c>
      <c r="T26" s="14" t="str">
        <f t="shared" ca="1" si="7"/>
        <v/>
      </c>
      <c r="U26" s="21" t="str">
        <f t="shared" ca="1" si="12"/>
        <v>Common Cause</v>
      </c>
      <c r="V26" s="6" t="str">
        <f ca="1">IF(C26="","",IF(OR(L26&gt;"",M26&gt;"",N26&gt;"",S26&gt;"",T26&gt;""),"UNSTABLE","stable"))</f>
        <v>stable</v>
      </c>
      <c r="W26" s="28"/>
      <c r="X26" s="7"/>
      <c r="Y26" s="7"/>
      <c r="Z26" s="29"/>
      <c r="AA26" s="29"/>
      <c r="AB26" s="29"/>
      <c r="AC26" s="29"/>
      <c r="AD26" s="29"/>
      <c r="AE26" s="29"/>
      <c r="AF26" s="29"/>
      <c r="AG26" s="1" t="s">
        <v>53</v>
      </c>
      <c r="AH26" s="2">
        <v>0</v>
      </c>
      <c r="AI26" s="8"/>
      <c r="AJ26" s="168"/>
      <c r="AK26" s="169"/>
      <c r="AL26" s="170"/>
    </row>
    <row r="27" spans="1:38" s="11" customFormat="1" ht="13.5" customHeight="1" x14ac:dyDescent="0.25">
      <c r="B27" s="134">
        <f t="shared" ca="1" si="14"/>
        <v>26</v>
      </c>
      <c r="C27" s="136">
        <f t="shared" ca="1" si="8"/>
        <v>26</v>
      </c>
      <c r="D27" s="20">
        <f t="shared" ref="D27:D90" ca="1" si="18">IF(E27="","",ABS(E26-E27))</f>
        <v>25</v>
      </c>
      <c r="E27" s="17">
        <f t="shared" ca="1" si="0"/>
        <v>26</v>
      </c>
      <c r="F27" s="17">
        <f t="shared" ca="1" si="1"/>
        <v>0</v>
      </c>
      <c r="G27" s="17">
        <f t="shared" ca="1" si="2"/>
        <v>62.124857142857138</v>
      </c>
      <c r="H27" s="17">
        <f t="shared" ref="H27:H90" ca="1" si="19">IF(C27="","",AVERAGE(D:D))</f>
        <v>19.015873015873016</v>
      </c>
      <c r="I27" s="17">
        <f t="shared" ca="1" si="3"/>
        <v>-12.594952380952378</v>
      </c>
      <c r="J27" s="17">
        <f t="shared" ca="1" si="4"/>
        <v>88.531460317460315</v>
      </c>
      <c r="K27" s="17">
        <f t="shared" ref="K27:K90" ca="1" si="20">IF(C27="","",AVERAGE(E:E))</f>
        <v>37.968253968253968</v>
      </c>
      <c r="L27" s="14" t="str">
        <f t="shared" ca="1" si="17"/>
        <v/>
      </c>
      <c r="M27" s="14" t="str">
        <f ca="1">IF(C27="","",IF(OR(AND(COUNT(D27:D32)=6,D27&lt;D28,D28&lt;D29,D29&lt;D30,D30&lt;D31,D31&lt;D32),AND(COUNT(D27:D32)=6,D27&gt;D28,D28&gt;D29,D29&gt;D30,D30&gt;D31,D31&gt;D32)),"SPECIAL CAUSE-MR Trend",IF(OR(AND(COUNT(E27:E32)=6,E27&lt;E28,E28&lt;E29,E29&lt;E30,E30&lt;E31,E31&lt;E32),AND(COUNT(E27:E32)=6,E27&gt;E28,E28&gt;E29,E29&gt;E30,E30&gt;E31,E31&gt;E32)),"SPECIAL CAUSE-Ind Trend","")))</f>
        <v/>
      </c>
      <c r="N27" s="14" t="str">
        <f t="shared" ca="1" si="16"/>
        <v/>
      </c>
      <c r="O27" s="14"/>
      <c r="P27" s="14"/>
      <c r="Q27" s="14"/>
      <c r="R27" s="14"/>
      <c r="S27" s="14" t="str">
        <f t="shared" ca="1" si="6"/>
        <v/>
      </c>
      <c r="T27" s="14" t="str">
        <f t="shared" ca="1" si="7"/>
        <v/>
      </c>
      <c r="U27" s="21" t="str">
        <f t="shared" ca="1" si="12"/>
        <v>Common Cause</v>
      </c>
      <c r="V27" s="6" t="str">
        <f ca="1">IF(C27="","",IF(OR(L27&gt;"",M27&gt;"",N27&gt;"",S27&gt;"",T27&gt;""),"UNSTABLE","stable"))</f>
        <v>stable</v>
      </c>
      <c r="W27" s="28"/>
      <c r="X27" s="7"/>
      <c r="Y27" s="7"/>
      <c r="Z27" s="29"/>
      <c r="AA27" s="29"/>
      <c r="AB27" s="29"/>
      <c r="AC27" s="29"/>
      <c r="AD27" s="29"/>
      <c r="AE27" s="29"/>
      <c r="AF27" s="29"/>
      <c r="AG27" s="4"/>
      <c r="AH27" s="5"/>
      <c r="AI27" s="8"/>
      <c r="AJ27" s="162" t="str">
        <f ca="1">'2b Histogram'!J22</f>
        <v>Based on the 63 samples collected (XYZ Area/ My Output), the average or mean is 37.968253968254 and the standard deviation is 21.2784672728758.</v>
      </c>
      <c r="AK27" s="163"/>
      <c r="AL27" s="164"/>
    </row>
    <row r="28" spans="1:38" s="11" customFormat="1" ht="13.5" customHeight="1" x14ac:dyDescent="0.25">
      <c r="B28" s="134">
        <f t="shared" ca="1" si="14"/>
        <v>27</v>
      </c>
      <c r="C28" s="136">
        <f t="shared" ca="1" si="8"/>
        <v>56</v>
      </c>
      <c r="D28" s="20">
        <f t="shared" ca="1" si="18"/>
        <v>30</v>
      </c>
      <c r="E28" s="17">
        <f t="shared" ca="1" si="0"/>
        <v>56</v>
      </c>
      <c r="F28" s="17">
        <f t="shared" ca="1" si="1"/>
        <v>0</v>
      </c>
      <c r="G28" s="17">
        <f t="shared" ca="1" si="2"/>
        <v>62.124857142857138</v>
      </c>
      <c r="H28" s="17">
        <f t="shared" ca="1" si="19"/>
        <v>19.015873015873016</v>
      </c>
      <c r="I28" s="17">
        <f t="shared" ca="1" si="3"/>
        <v>-12.594952380952378</v>
      </c>
      <c r="J28" s="17">
        <f t="shared" ca="1" si="4"/>
        <v>88.531460317460315</v>
      </c>
      <c r="K28" s="17">
        <f t="shared" ca="1" si="20"/>
        <v>37.968253968253968</v>
      </c>
      <c r="L28" s="14" t="str">
        <f t="shared" ca="1" si="17"/>
        <v/>
      </c>
      <c r="M28" s="14" t="str">
        <f t="shared" ref="M28:M91" ca="1" si="21">IF(C28="","",IF(OR(AND(COUNT(D28:D33)=6,D28&lt;D29,D29&lt;D30,D30&lt;D31,D31&lt;D32,D32&lt;D33),AND(COUNT(D28:D33)=6,D28&gt;D29,D29&gt;D30,D30&gt;D31,D31&gt;D32,D32&gt;D33)),"SPECIAL CAUSE-MR Trend",IF(OR(AND(COUNT(E28:E33)=6,E28&lt;E29,E29&lt;E30,E30&lt;E31,E31&lt;E32,E32&lt;E33),AND(COUNT(E28:E33)=6,E28&gt;E29,E29&gt;E30,E30&gt;E31,E31&gt;E32,E32&gt;E33)),"SPECIAL CAUSE-Ind Trend","")))</f>
        <v/>
      </c>
      <c r="N28" s="14" t="str">
        <f t="shared" ca="1" si="16"/>
        <v/>
      </c>
      <c r="O28" s="14"/>
      <c r="P28" s="14"/>
      <c r="Q28" s="14"/>
      <c r="R28" s="14"/>
      <c r="S28" s="14" t="str">
        <f t="shared" ca="1" si="6"/>
        <v/>
      </c>
      <c r="T28" s="14" t="str">
        <f t="shared" ca="1" si="7"/>
        <v/>
      </c>
      <c r="U28" s="21" t="str">
        <f t="shared" ca="1" si="12"/>
        <v>Common Cause</v>
      </c>
      <c r="V28" s="6" t="str">
        <f t="shared" ca="1" si="13"/>
        <v>stable</v>
      </c>
      <c r="W28" s="28"/>
      <c r="X28" s="7"/>
      <c r="Y28" s="7"/>
      <c r="Z28" s="29"/>
      <c r="AA28" s="29"/>
      <c r="AB28" s="29"/>
      <c r="AC28" s="29"/>
      <c r="AD28" s="29"/>
      <c r="AE28" s="29"/>
      <c r="AF28" s="29"/>
      <c r="AG28" s="176" t="str">
        <f ca="1">IF(C3="","At least two data points are",IF('3b Normality Test'!C27&gt;0.05,"The data is normal","NOT NORMAL: This data will need transformed"))</f>
        <v>NOT NORMAL: This data will need transformed</v>
      </c>
      <c r="AH28" s="177"/>
      <c r="AI28" s="8"/>
      <c r="AJ28" s="162"/>
      <c r="AK28" s="163"/>
      <c r="AL28" s="164"/>
    </row>
    <row r="29" spans="1:38" s="11" customFormat="1" ht="13.5" customHeight="1" x14ac:dyDescent="0.25">
      <c r="B29" s="134">
        <f t="shared" ca="1" si="14"/>
        <v>28</v>
      </c>
      <c r="C29" s="136">
        <f t="shared" ca="1" si="8"/>
        <v>14</v>
      </c>
      <c r="D29" s="20">
        <f t="shared" ca="1" si="18"/>
        <v>42</v>
      </c>
      <c r="E29" s="17">
        <f t="shared" ca="1" si="0"/>
        <v>14</v>
      </c>
      <c r="F29" s="17">
        <f t="shared" ca="1" si="1"/>
        <v>0</v>
      </c>
      <c r="G29" s="17">
        <f t="shared" ca="1" si="2"/>
        <v>62.124857142857138</v>
      </c>
      <c r="H29" s="17">
        <f t="shared" ca="1" si="19"/>
        <v>19.015873015873016</v>
      </c>
      <c r="I29" s="17">
        <f t="shared" ca="1" si="3"/>
        <v>-12.594952380952378</v>
      </c>
      <c r="J29" s="17">
        <f t="shared" ca="1" si="4"/>
        <v>88.531460317460315</v>
      </c>
      <c r="K29" s="17">
        <f t="shared" ca="1" si="20"/>
        <v>37.968253968253968</v>
      </c>
      <c r="L29" s="14" t="str">
        <f t="shared" ca="1" si="17"/>
        <v/>
      </c>
      <c r="M29" s="14" t="str">
        <f t="shared" ca="1" si="21"/>
        <v/>
      </c>
      <c r="N29" s="14" t="str">
        <f t="shared" ca="1" si="16"/>
        <v/>
      </c>
      <c r="O29" s="14"/>
      <c r="P29" s="14"/>
      <c r="Q29" s="14"/>
      <c r="R29" s="14"/>
      <c r="S29" s="14" t="str">
        <f t="shared" ca="1" si="6"/>
        <v/>
      </c>
      <c r="T29" s="14" t="str">
        <f t="shared" ca="1" si="7"/>
        <v/>
      </c>
      <c r="U29" s="21" t="str">
        <f t="shared" ca="1" si="12"/>
        <v>Common Cause</v>
      </c>
      <c r="V29" s="6" t="str">
        <f t="shared" ca="1" si="13"/>
        <v>stable</v>
      </c>
      <c r="W29" s="28"/>
      <c r="X29" s="7"/>
      <c r="Y29" s="7"/>
      <c r="Z29" s="29"/>
      <c r="AA29" s="29"/>
      <c r="AB29" s="29"/>
      <c r="AC29" s="29"/>
      <c r="AD29" s="29"/>
      <c r="AE29" s="29"/>
      <c r="AF29" s="29"/>
      <c r="AG29" s="178" t="str">
        <f ca="1">IF(C3="","required for the Normality Test","p-Value is "&amp;ROUND('3b Normality Test'!C27,3))</f>
        <v>p-Value is 0</v>
      </c>
      <c r="AH29" s="179"/>
      <c r="AI29" s="8"/>
      <c r="AJ29" s="162"/>
      <c r="AK29" s="163"/>
      <c r="AL29" s="164"/>
    </row>
    <row r="30" spans="1:38" s="11" customFormat="1" ht="13.5" customHeight="1" x14ac:dyDescent="0.25">
      <c r="B30" s="134">
        <f t="shared" ca="1" si="14"/>
        <v>29</v>
      </c>
      <c r="C30" s="136">
        <f t="shared" ca="1" si="8"/>
        <v>40</v>
      </c>
      <c r="D30" s="20">
        <f t="shared" ca="1" si="18"/>
        <v>26</v>
      </c>
      <c r="E30" s="17">
        <f t="shared" ca="1" si="0"/>
        <v>40</v>
      </c>
      <c r="F30" s="17">
        <f t="shared" ca="1" si="1"/>
        <v>0</v>
      </c>
      <c r="G30" s="17">
        <f t="shared" ca="1" si="2"/>
        <v>62.124857142857138</v>
      </c>
      <c r="H30" s="17">
        <f t="shared" ca="1" si="19"/>
        <v>19.015873015873016</v>
      </c>
      <c r="I30" s="17">
        <f t="shared" ca="1" si="3"/>
        <v>-12.594952380952378</v>
      </c>
      <c r="J30" s="17">
        <f t="shared" ca="1" si="4"/>
        <v>88.531460317460315</v>
      </c>
      <c r="K30" s="17">
        <f t="shared" ca="1" si="20"/>
        <v>37.968253968253968</v>
      </c>
      <c r="L30" s="14" t="str">
        <f t="shared" ca="1" si="17"/>
        <v/>
      </c>
      <c r="M30" s="14" t="str">
        <f t="shared" ca="1" si="21"/>
        <v/>
      </c>
      <c r="N30" s="14" t="str">
        <f t="shared" ca="1" si="16"/>
        <v/>
      </c>
      <c r="O30" s="14"/>
      <c r="P30" s="14"/>
      <c r="Q30" s="14"/>
      <c r="R30" s="14"/>
      <c r="S30" s="14" t="str">
        <f t="shared" ca="1" si="6"/>
        <v/>
      </c>
      <c r="T30" s="14" t="str">
        <f t="shared" ca="1" si="7"/>
        <v/>
      </c>
      <c r="U30" s="21" t="str">
        <f t="shared" ca="1" si="12"/>
        <v>Common Cause</v>
      </c>
      <c r="V30" s="6" t="str">
        <f t="shared" ca="1" si="13"/>
        <v>stable</v>
      </c>
      <c r="W30" s="28"/>
      <c r="X30" s="7"/>
      <c r="Y30" s="7"/>
      <c r="Z30" s="29"/>
      <c r="AA30" s="29"/>
      <c r="AB30" s="29"/>
      <c r="AC30" s="29"/>
      <c r="AD30" s="29"/>
      <c r="AE30" s="29"/>
      <c r="AF30" s="29"/>
      <c r="AG30" s="39"/>
      <c r="AH30" s="41"/>
      <c r="AI30" s="8"/>
      <c r="AJ30" s="162"/>
      <c r="AK30" s="163"/>
      <c r="AL30" s="164"/>
    </row>
    <row r="31" spans="1:38" s="11" customFormat="1" ht="13.5" customHeight="1" x14ac:dyDescent="0.25">
      <c r="B31" s="134">
        <f ca="1">IF(C31="","",IF(_xlfn.ISFORMULA(B30),B30+1,""))</f>
        <v>30</v>
      </c>
      <c r="C31" s="136">
        <f t="shared" ca="1" si="8"/>
        <v>53</v>
      </c>
      <c r="D31" s="20">
        <f t="shared" ca="1" si="18"/>
        <v>13</v>
      </c>
      <c r="E31" s="17">
        <f t="shared" ca="1" si="0"/>
        <v>53</v>
      </c>
      <c r="F31" s="17">
        <f t="shared" ca="1" si="1"/>
        <v>0</v>
      </c>
      <c r="G31" s="17">
        <f t="shared" ca="1" si="2"/>
        <v>62.124857142857138</v>
      </c>
      <c r="H31" s="17">
        <f t="shared" ca="1" si="19"/>
        <v>19.015873015873016</v>
      </c>
      <c r="I31" s="17">
        <f t="shared" ca="1" si="3"/>
        <v>-12.594952380952378</v>
      </c>
      <c r="J31" s="17">
        <f t="shared" ca="1" si="4"/>
        <v>88.531460317460315</v>
      </c>
      <c r="K31" s="17">
        <f t="shared" ca="1" si="20"/>
        <v>37.968253968253968</v>
      </c>
      <c r="L31" s="14" t="str">
        <f t="shared" ca="1" si="17"/>
        <v/>
      </c>
      <c r="M31" s="14" t="str">
        <f t="shared" ca="1" si="21"/>
        <v/>
      </c>
      <c r="N31" s="14" t="str">
        <f t="shared" ca="1" si="16"/>
        <v/>
      </c>
      <c r="O31" s="14"/>
      <c r="P31" s="14"/>
      <c r="Q31" s="14"/>
      <c r="R31" s="14"/>
      <c r="S31" s="14" t="str">
        <f t="shared" ca="1" si="6"/>
        <v/>
      </c>
      <c r="T31" s="14" t="str">
        <f t="shared" ca="1" si="7"/>
        <v/>
      </c>
      <c r="U31" s="21" t="str">
        <f t="shared" ca="1" si="12"/>
        <v>Common Cause</v>
      </c>
      <c r="V31" s="6" t="str">
        <f t="shared" ca="1" si="13"/>
        <v>stable</v>
      </c>
      <c r="W31" s="28"/>
      <c r="X31" s="7"/>
      <c r="Y31" s="7"/>
      <c r="Z31" s="29"/>
      <c r="AA31" s="29"/>
      <c r="AB31" s="29"/>
      <c r="AC31" s="29"/>
      <c r="AD31" s="29"/>
      <c r="AE31" s="29"/>
      <c r="AF31" s="29"/>
      <c r="AG31" s="39"/>
      <c r="AH31" s="41"/>
      <c r="AI31" s="8"/>
      <c r="AJ31" s="162"/>
      <c r="AK31" s="163"/>
      <c r="AL31" s="164"/>
    </row>
    <row r="32" spans="1:38" s="11" customFormat="1" ht="13.5" customHeight="1" x14ac:dyDescent="0.25">
      <c r="B32" s="134">
        <f t="shared" ca="1" si="14"/>
        <v>31</v>
      </c>
      <c r="C32" s="136">
        <f t="shared" ca="1" si="8"/>
        <v>29</v>
      </c>
      <c r="D32" s="20">
        <f t="shared" ca="1" si="18"/>
        <v>24</v>
      </c>
      <c r="E32" s="17">
        <f t="shared" ca="1" si="0"/>
        <v>29</v>
      </c>
      <c r="F32" s="17">
        <f t="shared" ca="1" si="1"/>
        <v>0</v>
      </c>
      <c r="G32" s="17">
        <f t="shared" ca="1" si="2"/>
        <v>62.124857142857138</v>
      </c>
      <c r="H32" s="17">
        <f t="shared" ca="1" si="19"/>
        <v>19.015873015873016</v>
      </c>
      <c r="I32" s="17">
        <f t="shared" ca="1" si="3"/>
        <v>-12.594952380952378</v>
      </c>
      <c r="J32" s="17">
        <f t="shared" ca="1" si="4"/>
        <v>88.531460317460315</v>
      </c>
      <c r="K32" s="17">
        <f t="shared" ca="1" si="20"/>
        <v>37.968253968253968</v>
      </c>
      <c r="L32" s="14" t="str">
        <f t="shared" ca="1" si="17"/>
        <v/>
      </c>
      <c r="M32" s="14" t="str">
        <f t="shared" ca="1" si="21"/>
        <v/>
      </c>
      <c r="N32" s="14" t="str">
        <f t="shared" ca="1" si="16"/>
        <v/>
      </c>
      <c r="O32" s="14"/>
      <c r="P32" s="14"/>
      <c r="Q32" s="14"/>
      <c r="R32" s="14"/>
      <c r="S32" s="14" t="str">
        <f t="shared" ca="1" si="6"/>
        <v/>
      </c>
      <c r="T32" s="14" t="str">
        <f t="shared" ca="1" si="7"/>
        <v/>
      </c>
      <c r="U32" s="21" t="str">
        <f t="shared" ca="1" si="12"/>
        <v>Common Cause</v>
      </c>
      <c r="V32" s="6" t="str">
        <f t="shared" ca="1" si="13"/>
        <v>stable</v>
      </c>
      <c r="W32" s="28"/>
      <c r="X32" s="9"/>
      <c r="Y32" s="10"/>
      <c r="Z32" s="9"/>
      <c r="AA32" s="9"/>
      <c r="AB32" s="8"/>
      <c r="AC32" s="8"/>
      <c r="AD32" s="8"/>
      <c r="AE32" s="8"/>
      <c r="AF32" s="8"/>
      <c r="AG32" s="8"/>
      <c r="AH32" s="8"/>
      <c r="AI32" s="8"/>
      <c r="AJ32" s="165"/>
      <c r="AK32" s="166"/>
      <c r="AL32" s="167"/>
    </row>
    <row r="33" spans="2:37" s="11" customFormat="1" ht="13.5" customHeight="1" x14ac:dyDescent="0.25">
      <c r="B33" s="134">
        <f t="shared" ca="1" si="14"/>
        <v>32</v>
      </c>
      <c r="C33" s="136">
        <f t="shared" ca="1" si="8"/>
        <v>53</v>
      </c>
      <c r="D33" s="20">
        <f t="shared" ca="1" si="18"/>
        <v>24</v>
      </c>
      <c r="E33" s="17">
        <f t="shared" ca="1" si="0"/>
        <v>53</v>
      </c>
      <c r="F33" s="17">
        <f t="shared" ca="1" si="1"/>
        <v>0</v>
      </c>
      <c r="G33" s="17">
        <f t="shared" ca="1" si="2"/>
        <v>62.124857142857138</v>
      </c>
      <c r="H33" s="17">
        <f t="shared" ca="1" si="19"/>
        <v>19.015873015873016</v>
      </c>
      <c r="I33" s="17">
        <f t="shared" ca="1" si="3"/>
        <v>-12.594952380952378</v>
      </c>
      <c r="J33" s="17">
        <f t="shared" ca="1" si="4"/>
        <v>88.531460317460315</v>
      </c>
      <c r="K33" s="17">
        <f t="shared" ca="1" si="20"/>
        <v>37.968253968253968</v>
      </c>
      <c r="L33" s="14" t="str">
        <f t="shared" ca="1" si="17"/>
        <v/>
      </c>
      <c r="M33" s="14" t="str">
        <f t="shared" ca="1" si="21"/>
        <v/>
      </c>
      <c r="N33" s="14" t="str">
        <f t="shared" ca="1" si="16"/>
        <v/>
      </c>
      <c r="O33" s="14"/>
      <c r="P33" s="14"/>
      <c r="Q33" s="14"/>
      <c r="R33" s="14"/>
      <c r="S33" s="14" t="str">
        <f t="shared" ca="1" si="6"/>
        <v/>
      </c>
      <c r="T33" s="14" t="str">
        <f t="shared" ca="1" si="7"/>
        <v/>
      </c>
      <c r="U33" s="21" t="str">
        <f t="shared" ca="1" si="12"/>
        <v>Common Cause</v>
      </c>
      <c r="V33" s="6" t="str">
        <f t="shared" ca="1" si="13"/>
        <v>stable</v>
      </c>
      <c r="W33" s="45"/>
      <c r="X33" s="9"/>
      <c r="Y33" s="10"/>
      <c r="Z33" s="9"/>
      <c r="AA33" s="9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2:37" s="11" customFormat="1" ht="13.5" customHeight="1" x14ac:dyDescent="0.25">
      <c r="B34" s="134">
        <f t="shared" ca="1" si="14"/>
        <v>33</v>
      </c>
      <c r="C34" s="136">
        <f t="shared" ca="1" si="8"/>
        <v>41</v>
      </c>
      <c r="D34" s="20">
        <f t="shared" ca="1" si="18"/>
        <v>12</v>
      </c>
      <c r="E34" s="17">
        <f t="shared" ca="1" si="0"/>
        <v>41</v>
      </c>
      <c r="F34" s="17">
        <f t="shared" ca="1" si="1"/>
        <v>0</v>
      </c>
      <c r="G34" s="17">
        <f t="shared" ca="1" si="2"/>
        <v>62.124857142857138</v>
      </c>
      <c r="H34" s="17">
        <f t="shared" ca="1" si="19"/>
        <v>19.015873015873016</v>
      </c>
      <c r="I34" s="17">
        <f t="shared" ca="1" si="3"/>
        <v>-12.594952380952378</v>
      </c>
      <c r="J34" s="17">
        <f t="shared" ca="1" si="4"/>
        <v>88.531460317460315</v>
      </c>
      <c r="K34" s="17">
        <f t="shared" ca="1" si="20"/>
        <v>37.968253968253968</v>
      </c>
      <c r="L34" s="14" t="str">
        <f t="shared" ca="1" si="17"/>
        <v/>
      </c>
      <c r="M34" s="14" t="str">
        <f t="shared" ca="1" si="21"/>
        <v/>
      </c>
      <c r="N34" s="14" t="str">
        <f t="shared" ca="1" si="16"/>
        <v/>
      </c>
      <c r="O34" s="14"/>
      <c r="P34" s="14"/>
      <c r="Q34" s="14"/>
      <c r="R34" s="14"/>
      <c r="S34" s="14" t="str">
        <f t="shared" ca="1" si="6"/>
        <v/>
      </c>
      <c r="T34" s="14" t="str">
        <f t="shared" ca="1" si="7"/>
        <v/>
      </c>
      <c r="U34" s="21" t="str">
        <f t="shared" ca="1" si="12"/>
        <v>Common Cause</v>
      </c>
      <c r="V34" s="6" t="str">
        <f t="shared" ca="1" si="13"/>
        <v>stable</v>
      </c>
      <c r="W34" s="45"/>
      <c r="X34" s="9"/>
      <c r="Y34" s="10"/>
      <c r="Z34" s="9"/>
      <c r="AA34" s="9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2:37" s="11" customFormat="1" ht="13.5" customHeight="1" x14ac:dyDescent="0.25">
      <c r="B35" s="134">
        <f t="shared" ca="1" si="14"/>
        <v>34</v>
      </c>
      <c r="C35" s="136">
        <f t="shared" ca="1" si="8"/>
        <v>12</v>
      </c>
      <c r="D35" s="20">
        <f t="shared" ca="1" si="18"/>
        <v>29</v>
      </c>
      <c r="E35" s="17">
        <f t="shared" ca="1" si="0"/>
        <v>12</v>
      </c>
      <c r="F35" s="17">
        <f t="shared" ca="1" si="1"/>
        <v>0</v>
      </c>
      <c r="G35" s="17">
        <f t="shared" ca="1" si="2"/>
        <v>62.124857142857138</v>
      </c>
      <c r="H35" s="17">
        <f t="shared" ca="1" si="19"/>
        <v>19.015873015873016</v>
      </c>
      <c r="I35" s="17">
        <f t="shared" ca="1" si="3"/>
        <v>-12.594952380952378</v>
      </c>
      <c r="J35" s="17">
        <f t="shared" ca="1" si="4"/>
        <v>88.531460317460315</v>
      </c>
      <c r="K35" s="17">
        <f t="shared" ca="1" si="20"/>
        <v>37.968253968253968</v>
      </c>
      <c r="L35" s="14" t="str">
        <f t="shared" ca="1" si="17"/>
        <v/>
      </c>
      <c r="M35" s="14" t="str">
        <f t="shared" ca="1" si="21"/>
        <v/>
      </c>
      <c r="N35" s="14" t="str">
        <f t="shared" ca="1" si="16"/>
        <v/>
      </c>
      <c r="O35" s="14"/>
      <c r="P35" s="14"/>
      <c r="Q35" s="14"/>
      <c r="R35" s="14"/>
      <c r="S35" s="14" t="str">
        <f t="shared" ca="1" si="6"/>
        <v/>
      </c>
      <c r="T35" s="14" t="str">
        <f t="shared" ca="1" si="7"/>
        <v/>
      </c>
      <c r="U35" s="21" t="str">
        <f t="shared" ca="1" si="12"/>
        <v>Common Cause</v>
      </c>
      <c r="V35" s="6" t="str">
        <f t="shared" ca="1" si="13"/>
        <v>stable</v>
      </c>
      <c r="W35" s="45"/>
      <c r="X35" s="9"/>
      <c r="Y35" s="10"/>
      <c r="Z35" s="9"/>
      <c r="AA35" s="9"/>
      <c r="AB35" s="8"/>
      <c r="AC35" s="8"/>
      <c r="AD35" s="8"/>
      <c r="AE35" s="8"/>
      <c r="AF35" s="8"/>
      <c r="AG35" s="8"/>
      <c r="AH35" s="8"/>
      <c r="AI35" s="8"/>
    </row>
    <row r="36" spans="2:37" s="11" customFormat="1" ht="13.5" customHeight="1" x14ac:dyDescent="0.25">
      <c r="B36" s="134">
        <f t="shared" ca="1" si="14"/>
        <v>35</v>
      </c>
      <c r="C36" s="136">
        <f t="shared" ca="1" si="8"/>
        <v>34</v>
      </c>
      <c r="D36" s="20">
        <f t="shared" ca="1" si="18"/>
        <v>22</v>
      </c>
      <c r="E36" s="17">
        <f t="shared" ca="1" si="0"/>
        <v>34</v>
      </c>
      <c r="F36" s="17">
        <f t="shared" ca="1" si="1"/>
        <v>0</v>
      </c>
      <c r="G36" s="17">
        <f t="shared" ca="1" si="2"/>
        <v>62.124857142857138</v>
      </c>
      <c r="H36" s="17">
        <f t="shared" ca="1" si="19"/>
        <v>19.015873015873016</v>
      </c>
      <c r="I36" s="17">
        <f t="shared" ca="1" si="3"/>
        <v>-12.594952380952378</v>
      </c>
      <c r="J36" s="17">
        <f t="shared" ca="1" si="4"/>
        <v>88.531460317460315</v>
      </c>
      <c r="K36" s="17">
        <f t="shared" ca="1" si="20"/>
        <v>37.968253968253968</v>
      </c>
      <c r="L36" s="14" t="str">
        <f t="shared" ca="1" si="17"/>
        <v/>
      </c>
      <c r="M36" s="14" t="str">
        <f t="shared" ca="1" si="21"/>
        <v/>
      </c>
      <c r="N36" s="14" t="str">
        <f t="shared" ca="1" si="16"/>
        <v/>
      </c>
      <c r="O36" s="14"/>
      <c r="P36" s="14"/>
      <c r="Q36" s="14"/>
      <c r="R36" s="14"/>
      <c r="S36" s="14" t="str">
        <f t="shared" ca="1" si="6"/>
        <v/>
      </c>
      <c r="T36" s="14" t="str">
        <f t="shared" ca="1" si="7"/>
        <v/>
      </c>
      <c r="U36" s="21" t="str">
        <f t="shared" ca="1" si="12"/>
        <v>Common Cause</v>
      </c>
      <c r="V36" s="6" t="str">
        <f t="shared" ca="1" si="13"/>
        <v>stable</v>
      </c>
      <c r="W36" s="45"/>
      <c r="X36" s="12"/>
      <c r="Y36" s="13"/>
      <c r="Z36" s="12"/>
      <c r="AA36" s="12"/>
    </row>
    <row r="37" spans="2:37" s="11" customFormat="1" ht="13.5" customHeight="1" x14ac:dyDescent="0.25">
      <c r="B37" s="134">
        <f t="shared" ca="1" si="14"/>
        <v>36</v>
      </c>
      <c r="C37" s="136">
        <f t="shared" ca="1" si="8"/>
        <v>27</v>
      </c>
      <c r="D37" s="20">
        <f t="shared" ca="1" si="18"/>
        <v>7</v>
      </c>
      <c r="E37" s="17">
        <f t="shared" ca="1" si="0"/>
        <v>27</v>
      </c>
      <c r="F37" s="17">
        <f t="shared" ca="1" si="1"/>
        <v>0</v>
      </c>
      <c r="G37" s="17">
        <f t="shared" ca="1" si="2"/>
        <v>62.124857142857138</v>
      </c>
      <c r="H37" s="17">
        <f t="shared" ca="1" si="19"/>
        <v>19.015873015873016</v>
      </c>
      <c r="I37" s="17">
        <f t="shared" ca="1" si="3"/>
        <v>-12.594952380952378</v>
      </c>
      <c r="J37" s="17">
        <f t="shared" ca="1" si="4"/>
        <v>88.531460317460315</v>
      </c>
      <c r="K37" s="17">
        <f t="shared" ca="1" si="20"/>
        <v>37.968253968253968</v>
      </c>
      <c r="L37" s="14" t="str">
        <f t="shared" ca="1" si="17"/>
        <v/>
      </c>
      <c r="M37" s="14" t="str">
        <f t="shared" ca="1" si="21"/>
        <v/>
      </c>
      <c r="N37" s="14" t="str">
        <f t="shared" ca="1" si="16"/>
        <v/>
      </c>
      <c r="O37" s="14"/>
      <c r="P37" s="14"/>
      <c r="Q37" s="14"/>
      <c r="R37" s="14"/>
      <c r="S37" s="14" t="str">
        <f t="shared" ca="1" si="6"/>
        <v/>
      </c>
      <c r="T37" s="14" t="str">
        <f t="shared" ca="1" si="7"/>
        <v/>
      </c>
      <c r="U37" s="21" t="str">
        <f t="shared" ca="1" si="12"/>
        <v>Common Cause</v>
      </c>
      <c r="V37" s="6" t="str">
        <f t="shared" ca="1" si="13"/>
        <v>stable</v>
      </c>
      <c r="W37" s="45"/>
      <c r="X37" s="12"/>
      <c r="Y37" s="13"/>
      <c r="Z37" s="12"/>
      <c r="AA37" s="12"/>
    </row>
    <row r="38" spans="2:37" s="11" customFormat="1" ht="13.5" customHeight="1" x14ac:dyDescent="0.25">
      <c r="B38" s="134">
        <f t="shared" ca="1" si="14"/>
        <v>37</v>
      </c>
      <c r="C38" s="136">
        <f t="shared" ca="1" si="8"/>
        <v>22</v>
      </c>
      <c r="D38" s="20">
        <f t="shared" ca="1" si="18"/>
        <v>5</v>
      </c>
      <c r="E38" s="17">
        <f t="shared" ca="1" si="0"/>
        <v>22</v>
      </c>
      <c r="F38" s="17">
        <f t="shared" ca="1" si="1"/>
        <v>0</v>
      </c>
      <c r="G38" s="17">
        <f t="shared" ca="1" si="2"/>
        <v>62.124857142857138</v>
      </c>
      <c r="H38" s="17">
        <f t="shared" ca="1" si="19"/>
        <v>19.015873015873016</v>
      </c>
      <c r="I38" s="17">
        <f t="shared" ca="1" si="3"/>
        <v>-12.594952380952378</v>
      </c>
      <c r="J38" s="17">
        <f t="shared" ca="1" si="4"/>
        <v>88.531460317460315</v>
      </c>
      <c r="K38" s="17">
        <f t="shared" ca="1" si="20"/>
        <v>37.968253968253968</v>
      </c>
      <c r="L38" s="14" t="str">
        <f t="shared" ca="1" si="17"/>
        <v/>
      </c>
      <c r="M38" s="14" t="str">
        <f t="shared" ca="1" si="21"/>
        <v/>
      </c>
      <c r="N38" s="14" t="str">
        <f t="shared" ca="1" si="16"/>
        <v/>
      </c>
      <c r="O38" s="14"/>
      <c r="P38" s="14"/>
      <c r="Q38" s="14"/>
      <c r="R38" s="14"/>
      <c r="S38" s="14" t="str">
        <f t="shared" ca="1" si="6"/>
        <v/>
      </c>
      <c r="T38" s="14" t="str">
        <f t="shared" ca="1" si="7"/>
        <v/>
      </c>
      <c r="U38" s="21" t="str">
        <f t="shared" ca="1" si="12"/>
        <v>Common Cause</v>
      </c>
      <c r="V38" s="6" t="str">
        <f t="shared" ca="1" si="13"/>
        <v>stable</v>
      </c>
      <c r="W38" s="45"/>
      <c r="X38" s="12"/>
      <c r="Y38" s="13"/>
      <c r="Z38" s="12"/>
      <c r="AA38" s="12"/>
    </row>
    <row r="39" spans="2:37" s="11" customFormat="1" ht="13.5" customHeight="1" x14ac:dyDescent="0.25">
      <c r="B39" s="134">
        <f t="shared" ca="1" si="14"/>
        <v>38</v>
      </c>
      <c r="C39" s="136">
        <f t="shared" ca="1" si="8"/>
        <v>30</v>
      </c>
      <c r="D39" s="20">
        <f t="shared" ca="1" si="18"/>
        <v>8</v>
      </c>
      <c r="E39" s="17">
        <f t="shared" ca="1" si="0"/>
        <v>30</v>
      </c>
      <c r="F39" s="17">
        <f t="shared" ca="1" si="1"/>
        <v>0</v>
      </c>
      <c r="G39" s="17">
        <f t="shared" ca="1" si="2"/>
        <v>62.124857142857138</v>
      </c>
      <c r="H39" s="17">
        <f t="shared" ca="1" si="19"/>
        <v>19.015873015873016</v>
      </c>
      <c r="I39" s="17">
        <f t="shared" ca="1" si="3"/>
        <v>-12.594952380952378</v>
      </c>
      <c r="J39" s="17">
        <f t="shared" ca="1" si="4"/>
        <v>88.531460317460315</v>
      </c>
      <c r="K39" s="17">
        <f t="shared" ca="1" si="20"/>
        <v>37.968253968253968</v>
      </c>
      <c r="L39" s="14" t="str">
        <f t="shared" ca="1" si="17"/>
        <v/>
      </c>
      <c r="M39" s="14" t="str">
        <f t="shared" ca="1" si="21"/>
        <v/>
      </c>
      <c r="N39" s="14" t="str">
        <f t="shared" ca="1" si="16"/>
        <v/>
      </c>
      <c r="O39" s="14"/>
      <c r="P39" s="14"/>
      <c r="Q39" s="14"/>
      <c r="R39" s="14"/>
      <c r="S39" s="14" t="str">
        <f t="shared" ca="1" si="6"/>
        <v/>
      </c>
      <c r="T39" s="14" t="str">
        <f t="shared" ca="1" si="7"/>
        <v/>
      </c>
      <c r="U39" s="21" t="str">
        <f t="shared" ca="1" si="12"/>
        <v>Common Cause</v>
      </c>
      <c r="V39" s="6" t="str">
        <f t="shared" ca="1" si="13"/>
        <v>stable</v>
      </c>
      <c r="W39" s="45"/>
      <c r="X39" s="12"/>
      <c r="Y39" s="13"/>
      <c r="Z39" s="12"/>
      <c r="AA39" s="12"/>
    </row>
    <row r="40" spans="2:37" s="11" customFormat="1" ht="13.5" customHeight="1" x14ac:dyDescent="0.25">
      <c r="B40" s="134">
        <f t="shared" ca="1" si="14"/>
        <v>39</v>
      </c>
      <c r="C40" s="136">
        <f t="shared" ca="1" si="8"/>
        <v>17</v>
      </c>
      <c r="D40" s="20">
        <f t="shared" ca="1" si="18"/>
        <v>13</v>
      </c>
      <c r="E40" s="17">
        <f t="shared" ca="1" si="0"/>
        <v>17</v>
      </c>
      <c r="F40" s="17">
        <f t="shared" ca="1" si="1"/>
        <v>0</v>
      </c>
      <c r="G40" s="17">
        <f t="shared" ca="1" si="2"/>
        <v>62.124857142857138</v>
      </c>
      <c r="H40" s="17">
        <f t="shared" ca="1" si="19"/>
        <v>19.015873015873016</v>
      </c>
      <c r="I40" s="17">
        <f t="shared" ca="1" si="3"/>
        <v>-12.594952380952378</v>
      </c>
      <c r="J40" s="17">
        <f t="shared" ca="1" si="4"/>
        <v>88.531460317460315</v>
      </c>
      <c r="K40" s="17">
        <f t="shared" ca="1" si="20"/>
        <v>37.968253968253968</v>
      </c>
      <c r="L40" s="14" t="str">
        <f t="shared" ca="1" si="17"/>
        <v/>
      </c>
      <c r="M40" s="14" t="str">
        <f t="shared" ca="1" si="21"/>
        <v/>
      </c>
      <c r="N40" s="14" t="str">
        <f t="shared" ca="1" si="16"/>
        <v/>
      </c>
      <c r="O40" s="14"/>
      <c r="P40" s="14"/>
      <c r="Q40" s="14"/>
      <c r="R40" s="14"/>
      <c r="S40" s="14" t="str">
        <f t="shared" ca="1" si="6"/>
        <v/>
      </c>
      <c r="T40" s="14" t="str">
        <f t="shared" ca="1" si="7"/>
        <v/>
      </c>
      <c r="U40" s="21" t="str">
        <f t="shared" ca="1" si="12"/>
        <v>Common Cause</v>
      </c>
      <c r="V40" s="6" t="str">
        <f t="shared" ca="1" si="13"/>
        <v>stable</v>
      </c>
      <c r="W40" s="45"/>
      <c r="X40" s="12"/>
      <c r="Y40" s="13"/>
      <c r="Z40" s="12"/>
      <c r="AA40" s="12"/>
    </row>
    <row r="41" spans="2:37" s="11" customFormat="1" ht="13.5" customHeight="1" x14ac:dyDescent="0.25">
      <c r="B41" s="134">
        <f t="shared" ca="1" si="14"/>
        <v>40</v>
      </c>
      <c r="C41" s="136">
        <f t="shared" ca="1" si="8"/>
        <v>17</v>
      </c>
      <c r="D41" s="20">
        <f t="shared" ca="1" si="18"/>
        <v>0</v>
      </c>
      <c r="E41" s="17">
        <f t="shared" ca="1" si="0"/>
        <v>17</v>
      </c>
      <c r="F41" s="17">
        <f t="shared" ca="1" si="1"/>
        <v>0</v>
      </c>
      <c r="G41" s="17">
        <f t="shared" ca="1" si="2"/>
        <v>62.124857142857138</v>
      </c>
      <c r="H41" s="17">
        <f t="shared" ca="1" si="19"/>
        <v>19.015873015873016</v>
      </c>
      <c r="I41" s="17">
        <f t="shared" ca="1" si="3"/>
        <v>-12.594952380952378</v>
      </c>
      <c r="J41" s="17">
        <f t="shared" ca="1" si="4"/>
        <v>88.531460317460315</v>
      </c>
      <c r="K41" s="17">
        <f t="shared" ca="1" si="20"/>
        <v>37.968253968253968</v>
      </c>
      <c r="L41" s="14" t="str">
        <f t="shared" ca="1" si="17"/>
        <v/>
      </c>
      <c r="M41" s="14" t="str">
        <f t="shared" ca="1" si="21"/>
        <v/>
      </c>
      <c r="N41" s="14" t="str">
        <f t="shared" ca="1" si="16"/>
        <v/>
      </c>
      <c r="O41" s="14"/>
      <c r="P41" s="14"/>
      <c r="Q41" s="14"/>
      <c r="R41" s="14"/>
      <c r="S41" s="14" t="str">
        <f t="shared" ca="1" si="6"/>
        <v/>
      </c>
      <c r="T41" s="14" t="str">
        <f t="shared" ca="1" si="7"/>
        <v/>
      </c>
      <c r="U41" s="21" t="str">
        <f t="shared" ca="1" si="12"/>
        <v>Common Cause</v>
      </c>
      <c r="V41" s="6" t="str">
        <f t="shared" ca="1" si="13"/>
        <v>stable</v>
      </c>
      <c r="W41" s="45"/>
      <c r="X41" s="12"/>
      <c r="Y41" s="13"/>
      <c r="Z41" s="12"/>
      <c r="AA41" s="12"/>
    </row>
    <row r="42" spans="2:37" s="11" customFormat="1" ht="13.5" customHeight="1" x14ac:dyDescent="0.25">
      <c r="B42" s="134">
        <f t="shared" ca="1" si="14"/>
        <v>41</v>
      </c>
      <c r="C42" s="136">
        <f t="shared" ca="1" si="8"/>
        <v>51</v>
      </c>
      <c r="D42" s="20">
        <f t="shared" ca="1" si="18"/>
        <v>34</v>
      </c>
      <c r="E42" s="17">
        <f t="shared" ca="1" si="0"/>
        <v>51</v>
      </c>
      <c r="F42" s="17">
        <f t="shared" ca="1" si="1"/>
        <v>0</v>
      </c>
      <c r="G42" s="17">
        <f t="shared" ca="1" si="2"/>
        <v>62.124857142857138</v>
      </c>
      <c r="H42" s="17">
        <f t="shared" ca="1" si="19"/>
        <v>19.015873015873016</v>
      </c>
      <c r="I42" s="17">
        <f t="shared" ca="1" si="3"/>
        <v>-12.594952380952378</v>
      </c>
      <c r="J42" s="17">
        <f t="shared" ca="1" si="4"/>
        <v>88.531460317460315</v>
      </c>
      <c r="K42" s="17">
        <f t="shared" ca="1" si="20"/>
        <v>37.968253968253968</v>
      </c>
      <c r="L42" s="14" t="str">
        <f t="shared" ca="1" si="17"/>
        <v/>
      </c>
      <c r="M42" s="14" t="str">
        <f t="shared" ca="1" si="21"/>
        <v/>
      </c>
      <c r="N42" s="14" t="str">
        <f t="shared" ca="1" si="16"/>
        <v/>
      </c>
      <c r="O42" s="14"/>
      <c r="P42" s="14"/>
      <c r="Q42" s="14"/>
      <c r="R42" s="14"/>
      <c r="S42" s="14" t="str">
        <f t="shared" ca="1" si="6"/>
        <v/>
      </c>
      <c r="T42" s="14" t="str">
        <f t="shared" ca="1" si="7"/>
        <v/>
      </c>
      <c r="U42" s="21" t="str">
        <f t="shared" ca="1" si="12"/>
        <v>Common Cause</v>
      </c>
      <c r="V42" s="6" t="str">
        <f t="shared" ca="1" si="13"/>
        <v>stable</v>
      </c>
      <c r="W42" s="45"/>
      <c r="X42" s="12"/>
      <c r="Y42" s="13"/>
      <c r="Z42" s="12"/>
      <c r="AA42" s="12"/>
    </row>
    <row r="43" spans="2:37" s="11" customFormat="1" ht="13.5" customHeight="1" x14ac:dyDescent="0.25">
      <c r="B43" s="134">
        <f t="shared" ca="1" si="14"/>
        <v>42</v>
      </c>
      <c r="C43" s="136">
        <f t="shared" ca="1" si="8"/>
        <v>16</v>
      </c>
      <c r="D43" s="20">
        <f t="shared" ca="1" si="18"/>
        <v>35</v>
      </c>
      <c r="E43" s="17">
        <f t="shared" ca="1" si="0"/>
        <v>16</v>
      </c>
      <c r="F43" s="17">
        <f t="shared" ca="1" si="1"/>
        <v>0</v>
      </c>
      <c r="G43" s="17">
        <f t="shared" ca="1" si="2"/>
        <v>62.124857142857138</v>
      </c>
      <c r="H43" s="17">
        <f t="shared" ca="1" si="19"/>
        <v>19.015873015873016</v>
      </c>
      <c r="I43" s="17">
        <f t="shared" ca="1" si="3"/>
        <v>-12.594952380952378</v>
      </c>
      <c r="J43" s="17">
        <f t="shared" ca="1" si="4"/>
        <v>88.531460317460315</v>
      </c>
      <c r="K43" s="17">
        <f t="shared" ca="1" si="20"/>
        <v>37.968253968253968</v>
      </c>
      <c r="L43" s="14" t="str">
        <f t="shared" ca="1" si="17"/>
        <v/>
      </c>
      <c r="M43" s="14" t="str">
        <f t="shared" ca="1" si="21"/>
        <v/>
      </c>
      <c r="N43" s="14" t="str">
        <f t="shared" ca="1" si="16"/>
        <v/>
      </c>
      <c r="O43" s="14"/>
      <c r="P43" s="14"/>
      <c r="Q43" s="14"/>
      <c r="R43" s="14"/>
      <c r="S43" s="14" t="str">
        <f t="shared" ca="1" si="6"/>
        <v/>
      </c>
      <c r="T43" s="14" t="str">
        <f t="shared" ca="1" si="7"/>
        <v/>
      </c>
      <c r="U43" s="21" t="str">
        <f t="shared" ca="1" si="12"/>
        <v>Common Cause</v>
      </c>
      <c r="V43" s="6" t="str">
        <f t="shared" ca="1" si="13"/>
        <v>stable</v>
      </c>
      <c r="W43" s="45"/>
      <c r="X43" s="12"/>
      <c r="Y43" s="13"/>
      <c r="Z43" s="12"/>
      <c r="AA43" s="12"/>
    </row>
    <row r="44" spans="2:37" s="11" customFormat="1" ht="13.5" customHeight="1" x14ac:dyDescent="0.25">
      <c r="B44" s="134">
        <f t="shared" ca="1" si="14"/>
        <v>43</v>
      </c>
      <c r="C44" s="136">
        <f t="shared" ca="1" si="8"/>
        <v>47</v>
      </c>
      <c r="D44" s="20">
        <f t="shared" ca="1" si="18"/>
        <v>31</v>
      </c>
      <c r="E44" s="17">
        <f t="shared" ca="1" si="0"/>
        <v>47</v>
      </c>
      <c r="F44" s="17">
        <f t="shared" ca="1" si="1"/>
        <v>0</v>
      </c>
      <c r="G44" s="17">
        <f t="shared" ca="1" si="2"/>
        <v>62.124857142857138</v>
      </c>
      <c r="H44" s="17">
        <f t="shared" ca="1" si="19"/>
        <v>19.015873015873016</v>
      </c>
      <c r="I44" s="17">
        <f t="shared" ca="1" si="3"/>
        <v>-12.594952380952378</v>
      </c>
      <c r="J44" s="17">
        <f t="shared" ca="1" si="4"/>
        <v>88.531460317460315</v>
      </c>
      <c r="K44" s="17">
        <f t="shared" ca="1" si="20"/>
        <v>37.968253968253968</v>
      </c>
      <c r="L44" s="14" t="str">
        <f t="shared" ca="1" si="17"/>
        <v/>
      </c>
      <c r="M44" s="14" t="str">
        <f t="shared" ca="1" si="21"/>
        <v/>
      </c>
      <c r="N44" s="14" t="str">
        <f t="shared" ca="1" si="16"/>
        <v/>
      </c>
      <c r="O44" s="14"/>
      <c r="P44" s="14"/>
      <c r="Q44" s="14"/>
      <c r="R44" s="14"/>
      <c r="S44" s="14" t="str">
        <f t="shared" ca="1" si="6"/>
        <v/>
      </c>
      <c r="T44" s="14" t="str">
        <f t="shared" ca="1" si="7"/>
        <v/>
      </c>
      <c r="U44" s="21" t="str">
        <f t="shared" ca="1" si="12"/>
        <v>Common Cause</v>
      </c>
      <c r="V44" s="6" t="str">
        <f t="shared" ca="1" si="13"/>
        <v>stable</v>
      </c>
      <c r="W44" s="45"/>
      <c r="X44" s="12"/>
      <c r="Y44" s="13"/>
      <c r="Z44" s="12"/>
      <c r="AA44" s="12"/>
    </row>
    <row r="45" spans="2:37" s="11" customFormat="1" ht="13.5" customHeight="1" x14ac:dyDescent="0.25">
      <c r="B45" s="134">
        <f t="shared" ca="1" si="14"/>
        <v>44</v>
      </c>
      <c r="C45" s="136">
        <f t="shared" ca="1" si="8"/>
        <v>34</v>
      </c>
      <c r="D45" s="20">
        <f t="shared" ca="1" si="18"/>
        <v>13</v>
      </c>
      <c r="E45" s="17">
        <f t="shared" ca="1" si="0"/>
        <v>34</v>
      </c>
      <c r="F45" s="17">
        <f t="shared" ca="1" si="1"/>
        <v>0</v>
      </c>
      <c r="G45" s="17">
        <f t="shared" ca="1" si="2"/>
        <v>62.124857142857138</v>
      </c>
      <c r="H45" s="17">
        <f t="shared" ca="1" si="19"/>
        <v>19.015873015873016</v>
      </c>
      <c r="I45" s="17">
        <f t="shared" ca="1" si="3"/>
        <v>-12.594952380952378</v>
      </c>
      <c r="J45" s="17">
        <f t="shared" ca="1" si="4"/>
        <v>88.531460317460315</v>
      </c>
      <c r="K45" s="17">
        <f t="shared" ca="1" si="20"/>
        <v>37.968253968253968</v>
      </c>
      <c r="L45" s="14" t="str">
        <f t="shared" ca="1" si="17"/>
        <v/>
      </c>
      <c r="M45" s="14" t="str">
        <f t="shared" ca="1" si="21"/>
        <v/>
      </c>
      <c r="N45" s="14" t="str">
        <f t="shared" ca="1" si="16"/>
        <v/>
      </c>
      <c r="O45" s="14"/>
      <c r="P45" s="14"/>
      <c r="Q45" s="14"/>
      <c r="R45" s="14"/>
      <c r="S45" s="14" t="str">
        <f t="shared" ca="1" si="6"/>
        <v/>
      </c>
      <c r="T45" s="14" t="str">
        <f t="shared" ca="1" si="7"/>
        <v/>
      </c>
      <c r="U45" s="21" t="str">
        <f t="shared" ca="1" si="12"/>
        <v>Common Cause</v>
      </c>
      <c r="V45" s="6" t="str">
        <f t="shared" ca="1" si="13"/>
        <v>stable</v>
      </c>
      <c r="W45" s="45"/>
      <c r="X45" s="12"/>
      <c r="Y45" s="13"/>
      <c r="Z45" s="12"/>
      <c r="AA45" s="12"/>
    </row>
    <row r="46" spans="2:37" s="11" customFormat="1" ht="13.5" customHeight="1" x14ac:dyDescent="0.25">
      <c r="B46" s="134">
        <f t="shared" ca="1" si="14"/>
        <v>45</v>
      </c>
      <c r="C46" s="136">
        <f t="shared" ca="1" si="8"/>
        <v>58</v>
      </c>
      <c r="D46" s="20">
        <f t="shared" ca="1" si="18"/>
        <v>24</v>
      </c>
      <c r="E46" s="17">
        <f t="shared" ca="1" si="0"/>
        <v>58</v>
      </c>
      <c r="F46" s="17">
        <f t="shared" ca="1" si="1"/>
        <v>0</v>
      </c>
      <c r="G46" s="17">
        <f t="shared" ca="1" si="2"/>
        <v>62.124857142857138</v>
      </c>
      <c r="H46" s="17">
        <f t="shared" ca="1" si="19"/>
        <v>19.015873015873016</v>
      </c>
      <c r="I46" s="17">
        <f t="shared" ca="1" si="3"/>
        <v>-12.594952380952378</v>
      </c>
      <c r="J46" s="17">
        <f t="shared" ca="1" si="4"/>
        <v>88.531460317460315</v>
      </c>
      <c r="K46" s="17">
        <f t="shared" ca="1" si="20"/>
        <v>37.968253968253968</v>
      </c>
      <c r="L46" s="14" t="str">
        <f t="shared" ca="1" si="17"/>
        <v/>
      </c>
      <c r="M46" s="14" t="str">
        <f t="shared" ca="1" si="21"/>
        <v/>
      </c>
      <c r="N46" s="14" t="str">
        <f t="shared" ca="1" si="16"/>
        <v/>
      </c>
      <c r="O46" s="14"/>
      <c r="P46" s="14"/>
      <c r="Q46" s="14"/>
      <c r="R46" s="14"/>
      <c r="S46" s="14" t="str">
        <f t="shared" ca="1" si="6"/>
        <v/>
      </c>
      <c r="T46" s="14" t="str">
        <f t="shared" ca="1" si="7"/>
        <v/>
      </c>
      <c r="U46" s="21" t="str">
        <f t="shared" ca="1" si="12"/>
        <v>Common Cause</v>
      </c>
      <c r="V46" s="6" t="str">
        <f t="shared" ca="1" si="13"/>
        <v>stable</v>
      </c>
      <c r="W46" s="45"/>
      <c r="X46" s="12"/>
      <c r="Y46" s="13"/>
      <c r="Z46" s="12"/>
      <c r="AA46" s="12"/>
    </row>
    <row r="47" spans="2:37" s="11" customFormat="1" ht="13.5" customHeight="1" x14ac:dyDescent="0.25">
      <c r="B47" s="134">
        <f t="shared" ca="1" si="14"/>
        <v>46</v>
      </c>
      <c r="C47" s="136">
        <f t="shared" ca="1" si="8"/>
        <v>59</v>
      </c>
      <c r="D47" s="20">
        <f t="shared" ca="1" si="18"/>
        <v>1</v>
      </c>
      <c r="E47" s="17">
        <f t="shared" ca="1" si="0"/>
        <v>59</v>
      </c>
      <c r="F47" s="17">
        <f t="shared" ca="1" si="1"/>
        <v>0</v>
      </c>
      <c r="G47" s="17">
        <f t="shared" ca="1" si="2"/>
        <v>62.124857142857138</v>
      </c>
      <c r="H47" s="17">
        <f t="shared" ca="1" si="19"/>
        <v>19.015873015873016</v>
      </c>
      <c r="I47" s="17">
        <f t="shared" ca="1" si="3"/>
        <v>-12.594952380952378</v>
      </c>
      <c r="J47" s="17">
        <f t="shared" ca="1" si="4"/>
        <v>88.531460317460315</v>
      </c>
      <c r="K47" s="17">
        <f t="shared" ca="1" si="20"/>
        <v>37.968253968253968</v>
      </c>
      <c r="L47" s="14" t="str">
        <f t="shared" ca="1" si="17"/>
        <v/>
      </c>
      <c r="M47" s="14" t="str">
        <f t="shared" ca="1" si="21"/>
        <v/>
      </c>
      <c r="N47" s="14" t="str">
        <f t="shared" ca="1" si="16"/>
        <v/>
      </c>
      <c r="O47" s="14"/>
      <c r="P47" s="14"/>
      <c r="Q47" s="14"/>
      <c r="R47" s="14"/>
      <c r="S47" s="14" t="str">
        <f t="shared" ca="1" si="6"/>
        <v/>
      </c>
      <c r="T47" s="14" t="str">
        <f t="shared" ca="1" si="7"/>
        <v/>
      </c>
      <c r="U47" s="21" t="str">
        <f t="shared" ca="1" si="12"/>
        <v>Common Cause</v>
      </c>
      <c r="V47" s="6" t="str">
        <f t="shared" ca="1" si="13"/>
        <v>stable</v>
      </c>
      <c r="W47" s="45"/>
      <c r="X47" s="12"/>
      <c r="Y47" s="13"/>
      <c r="Z47" s="12"/>
      <c r="AA47" s="12"/>
    </row>
    <row r="48" spans="2:37" s="11" customFormat="1" ht="13.5" customHeight="1" x14ac:dyDescent="0.25">
      <c r="B48" s="134">
        <f t="shared" ca="1" si="14"/>
        <v>47</v>
      </c>
      <c r="C48" s="136">
        <f t="shared" ca="1" si="8"/>
        <v>55</v>
      </c>
      <c r="D48" s="20">
        <f t="shared" ca="1" si="18"/>
        <v>4</v>
      </c>
      <c r="E48" s="17">
        <f t="shared" ca="1" si="0"/>
        <v>55</v>
      </c>
      <c r="F48" s="17">
        <f t="shared" ca="1" si="1"/>
        <v>0</v>
      </c>
      <c r="G48" s="17">
        <f t="shared" ca="1" si="2"/>
        <v>62.124857142857138</v>
      </c>
      <c r="H48" s="17">
        <f t="shared" ca="1" si="19"/>
        <v>19.015873015873016</v>
      </c>
      <c r="I48" s="17">
        <f t="shared" ca="1" si="3"/>
        <v>-12.594952380952378</v>
      </c>
      <c r="J48" s="17">
        <f t="shared" ca="1" si="4"/>
        <v>88.531460317460315</v>
      </c>
      <c r="K48" s="17">
        <f t="shared" ca="1" si="20"/>
        <v>37.968253968253968</v>
      </c>
      <c r="L48" s="14" t="str">
        <f t="shared" ca="1" si="17"/>
        <v/>
      </c>
      <c r="M48" s="14" t="str">
        <f t="shared" ca="1" si="21"/>
        <v/>
      </c>
      <c r="N48" s="14" t="str">
        <f t="shared" ca="1" si="16"/>
        <v/>
      </c>
      <c r="O48" s="14"/>
      <c r="P48" s="14"/>
      <c r="Q48" s="14"/>
      <c r="R48" s="14"/>
      <c r="S48" s="14" t="str">
        <f t="shared" ca="1" si="6"/>
        <v/>
      </c>
      <c r="T48" s="14" t="str">
        <f t="shared" ca="1" si="7"/>
        <v/>
      </c>
      <c r="U48" s="21" t="str">
        <f t="shared" ca="1" si="12"/>
        <v>Common Cause</v>
      </c>
      <c r="V48" s="6" t="str">
        <f t="shared" ca="1" si="13"/>
        <v>stable</v>
      </c>
      <c r="W48" s="45"/>
      <c r="X48" s="12"/>
      <c r="Y48" s="13"/>
      <c r="Z48" s="12"/>
      <c r="AA48" s="12"/>
    </row>
    <row r="49" spans="2:27" s="11" customFormat="1" ht="13.5" customHeight="1" x14ac:dyDescent="0.25">
      <c r="B49" s="134">
        <f t="shared" ca="1" si="14"/>
        <v>48</v>
      </c>
      <c r="C49" s="136">
        <f t="shared" ca="1" si="8"/>
        <v>49</v>
      </c>
      <c r="D49" s="20">
        <f t="shared" ca="1" si="18"/>
        <v>6</v>
      </c>
      <c r="E49" s="17">
        <f t="shared" ca="1" si="0"/>
        <v>49</v>
      </c>
      <c r="F49" s="17">
        <f t="shared" ca="1" si="1"/>
        <v>0</v>
      </c>
      <c r="G49" s="17">
        <f t="shared" ca="1" si="2"/>
        <v>62.124857142857138</v>
      </c>
      <c r="H49" s="17">
        <f t="shared" ca="1" si="19"/>
        <v>19.015873015873016</v>
      </c>
      <c r="I49" s="17">
        <f t="shared" ca="1" si="3"/>
        <v>-12.594952380952378</v>
      </c>
      <c r="J49" s="17">
        <f t="shared" ca="1" si="4"/>
        <v>88.531460317460315</v>
      </c>
      <c r="K49" s="17">
        <f t="shared" ca="1" si="20"/>
        <v>37.968253968253968</v>
      </c>
      <c r="L49" s="14" t="str">
        <f t="shared" ca="1" si="17"/>
        <v/>
      </c>
      <c r="M49" s="14" t="str">
        <f t="shared" ca="1" si="21"/>
        <v/>
      </c>
      <c r="N49" s="14" t="str">
        <f t="shared" ca="1" si="16"/>
        <v/>
      </c>
      <c r="O49" s="14"/>
      <c r="P49" s="14"/>
      <c r="Q49" s="14"/>
      <c r="R49" s="14"/>
      <c r="S49" s="14" t="str">
        <f t="shared" ca="1" si="6"/>
        <v/>
      </c>
      <c r="T49" s="14" t="str">
        <f t="shared" ca="1" si="7"/>
        <v/>
      </c>
      <c r="U49" s="21" t="str">
        <f t="shared" ca="1" si="12"/>
        <v>Common Cause</v>
      </c>
      <c r="V49" s="6" t="str">
        <f t="shared" ca="1" si="13"/>
        <v>stable</v>
      </c>
      <c r="W49" s="45"/>
      <c r="X49" s="12"/>
      <c r="Y49" s="13"/>
      <c r="Z49" s="12"/>
      <c r="AA49" s="12"/>
    </row>
    <row r="50" spans="2:27" s="11" customFormat="1" ht="13.5" customHeight="1" x14ac:dyDescent="0.25">
      <c r="B50" s="134">
        <f t="shared" ca="1" si="14"/>
        <v>49</v>
      </c>
      <c r="C50" s="136">
        <f t="shared" ca="1" si="8"/>
        <v>47</v>
      </c>
      <c r="D50" s="20">
        <f t="shared" ca="1" si="18"/>
        <v>2</v>
      </c>
      <c r="E50" s="17">
        <f t="shared" ca="1" si="0"/>
        <v>47</v>
      </c>
      <c r="F50" s="17">
        <f t="shared" ca="1" si="1"/>
        <v>0</v>
      </c>
      <c r="G50" s="17">
        <f t="shared" ca="1" si="2"/>
        <v>62.124857142857138</v>
      </c>
      <c r="H50" s="17">
        <f t="shared" ca="1" si="19"/>
        <v>19.015873015873016</v>
      </c>
      <c r="I50" s="17">
        <f t="shared" ca="1" si="3"/>
        <v>-12.594952380952378</v>
      </c>
      <c r="J50" s="17">
        <f t="shared" ca="1" si="4"/>
        <v>88.531460317460315</v>
      </c>
      <c r="K50" s="17">
        <f t="shared" ca="1" si="20"/>
        <v>37.968253968253968</v>
      </c>
      <c r="L50" s="14" t="str">
        <f t="shared" ca="1" si="17"/>
        <v/>
      </c>
      <c r="M50" s="14" t="str">
        <f t="shared" ca="1" si="21"/>
        <v/>
      </c>
      <c r="N50" s="14" t="str">
        <f t="shared" ca="1" si="16"/>
        <v/>
      </c>
      <c r="O50" s="14"/>
      <c r="P50" s="14"/>
      <c r="Q50" s="14"/>
      <c r="R50" s="14"/>
      <c r="S50" s="14" t="str">
        <f t="shared" ca="1" si="6"/>
        <v/>
      </c>
      <c r="T50" s="14" t="str">
        <f t="shared" ca="1" si="7"/>
        <v/>
      </c>
      <c r="U50" s="21" t="str">
        <f t="shared" ca="1" si="12"/>
        <v>Common Cause</v>
      </c>
      <c r="V50" s="6" t="str">
        <f t="shared" ca="1" si="13"/>
        <v>stable</v>
      </c>
      <c r="W50" s="45"/>
      <c r="X50" s="12"/>
      <c r="Y50" s="13"/>
      <c r="Z50" s="12"/>
      <c r="AA50" s="12"/>
    </row>
    <row r="51" spans="2:27" s="11" customFormat="1" ht="13.5" customHeight="1" x14ac:dyDescent="0.25">
      <c r="B51" s="134">
        <f t="shared" ca="1" si="14"/>
        <v>50</v>
      </c>
      <c r="C51" s="136">
        <f t="shared" ca="1" si="8"/>
        <v>57</v>
      </c>
      <c r="D51" s="20">
        <f t="shared" ca="1" si="18"/>
        <v>10</v>
      </c>
      <c r="E51" s="17">
        <f t="shared" ca="1" si="0"/>
        <v>57</v>
      </c>
      <c r="F51" s="17">
        <f t="shared" ca="1" si="1"/>
        <v>0</v>
      </c>
      <c r="G51" s="17">
        <f t="shared" ca="1" si="2"/>
        <v>62.124857142857138</v>
      </c>
      <c r="H51" s="17">
        <f t="shared" ca="1" si="19"/>
        <v>19.015873015873016</v>
      </c>
      <c r="I51" s="17">
        <f t="shared" ca="1" si="3"/>
        <v>-12.594952380952378</v>
      </c>
      <c r="J51" s="17">
        <f t="shared" ca="1" si="4"/>
        <v>88.531460317460315</v>
      </c>
      <c r="K51" s="17">
        <f t="shared" ca="1" si="20"/>
        <v>37.968253968253968</v>
      </c>
      <c r="L51" s="14" t="str">
        <f t="shared" ca="1" si="17"/>
        <v/>
      </c>
      <c r="M51" s="14" t="str">
        <f t="shared" ca="1" si="21"/>
        <v/>
      </c>
      <c r="N51" s="14" t="str">
        <f t="shared" ca="1" si="16"/>
        <v/>
      </c>
      <c r="O51" s="14"/>
      <c r="P51" s="14"/>
      <c r="Q51" s="14"/>
      <c r="R51" s="14"/>
      <c r="S51" s="14" t="str">
        <f t="shared" ca="1" si="6"/>
        <v/>
      </c>
      <c r="T51" s="14" t="str">
        <f t="shared" ca="1" si="7"/>
        <v/>
      </c>
      <c r="U51" s="21" t="str">
        <f t="shared" ca="1" si="12"/>
        <v>Common Cause</v>
      </c>
      <c r="V51" s="6" t="str">
        <f t="shared" ca="1" si="13"/>
        <v>stable</v>
      </c>
      <c r="W51" s="45"/>
      <c r="X51" s="12"/>
      <c r="Y51" s="13"/>
      <c r="Z51" s="12"/>
      <c r="AA51" s="12"/>
    </row>
    <row r="52" spans="2:27" s="11" customFormat="1" ht="13.5" customHeight="1" x14ac:dyDescent="0.25">
      <c r="B52" s="134">
        <f t="shared" ca="1" si="14"/>
        <v>51</v>
      </c>
      <c r="C52" s="136">
        <f t="shared" ca="1" si="8"/>
        <v>15</v>
      </c>
      <c r="D52" s="20">
        <f t="shared" ca="1" si="18"/>
        <v>42</v>
      </c>
      <c r="E52" s="17">
        <f t="shared" ca="1" si="0"/>
        <v>15</v>
      </c>
      <c r="F52" s="17">
        <f t="shared" ca="1" si="1"/>
        <v>0</v>
      </c>
      <c r="G52" s="17">
        <f t="shared" ca="1" si="2"/>
        <v>62.124857142857138</v>
      </c>
      <c r="H52" s="17">
        <f t="shared" ca="1" si="19"/>
        <v>19.015873015873016</v>
      </c>
      <c r="I52" s="17">
        <f t="shared" ca="1" si="3"/>
        <v>-12.594952380952378</v>
      </c>
      <c r="J52" s="17">
        <f t="shared" ca="1" si="4"/>
        <v>88.531460317460315</v>
      </c>
      <c r="K52" s="17">
        <f t="shared" ca="1" si="20"/>
        <v>37.968253968253968</v>
      </c>
      <c r="L52" s="14" t="str">
        <f t="shared" ca="1" si="17"/>
        <v/>
      </c>
      <c r="M52" s="14" t="str">
        <f t="shared" ca="1" si="21"/>
        <v/>
      </c>
      <c r="N52" s="14" t="str">
        <f t="shared" ca="1" si="16"/>
        <v/>
      </c>
      <c r="O52" s="14"/>
      <c r="P52" s="14"/>
      <c r="Q52" s="14"/>
      <c r="R52" s="14"/>
      <c r="S52" s="14" t="str">
        <f t="shared" ca="1" si="6"/>
        <v/>
      </c>
      <c r="T52" s="14" t="str">
        <f t="shared" ca="1" si="7"/>
        <v/>
      </c>
      <c r="U52" s="21" t="str">
        <f t="shared" ca="1" si="12"/>
        <v>Common Cause</v>
      </c>
      <c r="V52" s="6" t="str">
        <f t="shared" ca="1" si="13"/>
        <v>stable</v>
      </c>
      <c r="W52" s="45"/>
      <c r="X52" s="12"/>
      <c r="Y52" s="13"/>
      <c r="Z52" s="12"/>
      <c r="AA52" s="12"/>
    </row>
    <row r="53" spans="2:27" s="11" customFormat="1" ht="13.5" customHeight="1" x14ac:dyDescent="0.25">
      <c r="B53" s="134">
        <f t="shared" ca="1" si="14"/>
        <v>52</v>
      </c>
      <c r="C53" s="136">
        <f t="shared" ca="1" si="8"/>
        <v>36</v>
      </c>
      <c r="D53" s="20">
        <f t="shared" ca="1" si="18"/>
        <v>21</v>
      </c>
      <c r="E53" s="17">
        <f t="shared" ca="1" si="0"/>
        <v>36</v>
      </c>
      <c r="F53" s="17">
        <f t="shared" ca="1" si="1"/>
        <v>0</v>
      </c>
      <c r="G53" s="17">
        <f t="shared" ca="1" si="2"/>
        <v>62.124857142857138</v>
      </c>
      <c r="H53" s="17">
        <f t="shared" ca="1" si="19"/>
        <v>19.015873015873016</v>
      </c>
      <c r="I53" s="17">
        <f t="shared" ca="1" si="3"/>
        <v>-12.594952380952378</v>
      </c>
      <c r="J53" s="17">
        <f t="shared" ca="1" si="4"/>
        <v>88.531460317460315</v>
      </c>
      <c r="K53" s="17">
        <f t="shared" ca="1" si="20"/>
        <v>37.968253968253968</v>
      </c>
      <c r="L53" s="14" t="str">
        <f t="shared" ca="1" si="17"/>
        <v/>
      </c>
      <c r="M53" s="14" t="str">
        <f t="shared" ca="1" si="21"/>
        <v/>
      </c>
      <c r="N53" s="14" t="str">
        <f t="shared" ca="1" si="16"/>
        <v/>
      </c>
      <c r="O53" s="14"/>
      <c r="P53" s="14"/>
      <c r="Q53" s="14"/>
      <c r="R53" s="14"/>
      <c r="S53" s="14" t="str">
        <f t="shared" ca="1" si="6"/>
        <v/>
      </c>
      <c r="T53" s="14" t="str">
        <f t="shared" ca="1" si="7"/>
        <v/>
      </c>
      <c r="U53" s="21" t="str">
        <f t="shared" ca="1" si="12"/>
        <v>Common Cause</v>
      </c>
      <c r="V53" s="6" t="str">
        <f t="shared" ca="1" si="13"/>
        <v>stable</v>
      </c>
      <c r="W53" s="45"/>
      <c r="X53" s="12"/>
      <c r="Y53" s="13"/>
      <c r="Z53" s="12"/>
      <c r="AA53" s="12"/>
    </row>
    <row r="54" spans="2:27" s="11" customFormat="1" ht="13.5" customHeight="1" x14ac:dyDescent="0.25">
      <c r="B54" s="134">
        <f t="shared" ca="1" si="14"/>
        <v>53</v>
      </c>
      <c r="C54" s="136">
        <f t="shared" ca="1" si="8"/>
        <v>37</v>
      </c>
      <c r="D54" s="20">
        <f t="shared" ca="1" si="18"/>
        <v>1</v>
      </c>
      <c r="E54" s="17">
        <f t="shared" ca="1" si="0"/>
        <v>37</v>
      </c>
      <c r="F54" s="17">
        <f t="shared" ca="1" si="1"/>
        <v>0</v>
      </c>
      <c r="G54" s="17">
        <f t="shared" ca="1" si="2"/>
        <v>62.124857142857138</v>
      </c>
      <c r="H54" s="17">
        <f t="shared" ca="1" si="19"/>
        <v>19.015873015873016</v>
      </c>
      <c r="I54" s="17">
        <f t="shared" ca="1" si="3"/>
        <v>-12.594952380952378</v>
      </c>
      <c r="J54" s="17">
        <f t="shared" ca="1" si="4"/>
        <v>88.531460317460315</v>
      </c>
      <c r="K54" s="17">
        <f t="shared" ca="1" si="20"/>
        <v>37.968253968253968</v>
      </c>
      <c r="L54" s="14" t="str">
        <f t="shared" ca="1" si="17"/>
        <v/>
      </c>
      <c r="M54" s="14" t="str">
        <f t="shared" ca="1" si="21"/>
        <v/>
      </c>
      <c r="N54" s="14" t="str">
        <f t="shared" ca="1" si="16"/>
        <v/>
      </c>
      <c r="O54" s="14"/>
      <c r="P54" s="14"/>
      <c r="Q54" s="14"/>
      <c r="R54" s="14"/>
      <c r="S54" s="14" t="str">
        <f t="shared" ca="1" si="6"/>
        <v/>
      </c>
      <c r="T54" s="14" t="str">
        <f t="shared" ca="1" si="7"/>
        <v/>
      </c>
      <c r="U54" s="21" t="str">
        <f t="shared" ca="1" si="12"/>
        <v>Common Cause</v>
      </c>
      <c r="V54" s="6" t="str">
        <f t="shared" ca="1" si="13"/>
        <v>stable</v>
      </c>
      <c r="W54" s="45"/>
      <c r="X54" s="12"/>
      <c r="Y54" s="13"/>
      <c r="Z54" s="12"/>
      <c r="AA54" s="12"/>
    </row>
    <row r="55" spans="2:27" s="11" customFormat="1" ht="13.5" customHeight="1" x14ac:dyDescent="0.25">
      <c r="B55" s="134">
        <f t="shared" ca="1" si="14"/>
        <v>54</v>
      </c>
      <c r="C55" s="136">
        <f t="shared" ca="1" si="8"/>
        <v>28</v>
      </c>
      <c r="D55" s="20">
        <f t="shared" ca="1" si="18"/>
        <v>9</v>
      </c>
      <c r="E55" s="17">
        <f t="shared" ca="1" si="0"/>
        <v>28</v>
      </c>
      <c r="F55" s="17">
        <f t="shared" ca="1" si="1"/>
        <v>0</v>
      </c>
      <c r="G55" s="17">
        <f t="shared" ca="1" si="2"/>
        <v>62.124857142857138</v>
      </c>
      <c r="H55" s="17">
        <f t="shared" ca="1" si="19"/>
        <v>19.015873015873016</v>
      </c>
      <c r="I55" s="17">
        <f t="shared" ca="1" si="3"/>
        <v>-12.594952380952378</v>
      </c>
      <c r="J55" s="17">
        <f t="shared" ca="1" si="4"/>
        <v>88.531460317460315</v>
      </c>
      <c r="K55" s="17">
        <f t="shared" ca="1" si="20"/>
        <v>37.968253968253968</v>
      </c>
      <c r="L55" s="14" t="str">
        <f t="shared" ca="1" si="17"/>
        <v/>
      </c>
      <c r="M55" s="14" t="str">
        <f t="shared" ca="1" si="21"/>
        <v/>
      </c>
      <c r="N55" s="14" t="str">
        <f t="shared" ca="1" si="16"/>
        <v/>
      </c>
      <c r="O55" s="14"/>
      <c r="P55" s="14"/>
      <c r="Q55" s="14"/>
      <c r="R55" s="14"/>
      <c r="S55" s="14" t="str">
        <f t="shared" ca="1" si="6"/>
        <v/>
      </c>
      <c r="T55" s="14" t="str">
        <f t="shared" ca="1" si="7"/>
        <v/>
      </c>
      <c r="U55" s="21" t="str">
        <f t="shared" ca="1" si="12"/>
        <v>Common Cause</v>
      </c>
      <c r="V55" s="6" t="str">
        <f t="shared" ca="1" si="13"/>
        <v>stable</v>
      </c>
      <c r="W55" s="45"/>
      <c r="X55" s="12"/>
      <c r="Y55" s="13"/>
      <c r="Z55" s="12"/>
      <c r="AA55" s="12"/>
    </row>
    <row r="56" spans="2:27" s="11" customFormat="1" ht="13.5" customHeight="1" x14ac:dyDescent="0.25">
      <c r="B56" s="134">
        <f t="shared" ca="1" si="14"/>
        <v>55</v>
      </c>
      <c r="C56" s="136">
        <f t="shared" ca="1" si="8"/>
        <v>28</v>
      </c>
      <c r="D56" s="20">
        <f t="shared" ca="1" si="18"/>
        <v>0</v>
      </c>
      <c r="E56" s="17">
        <f t="shared" ca="1" si="0"/>
        <v>28</v>
      </c>
      <c r="F56" s="17">
        <f t="shared" ca="1" si="1"/>
        <v>0</v>
      </c>
      <c r="G56" s="17">
        <f t="shared" ca="1" si="2"/>
        <v>62.124857142857138</v>
      </c>
      <c r="H56" s="17">
        <f t="shared" ca="1" si="19"/>
        <v>19.015873015873016</v>
      </c>
      <c r="I56" s="17">
        <f t="shared" ca="1" si="3"/>
        <v>-12.594952380952378</v>
      </c>
      <c r="J56" s="17">
        <f t="shared" ca="1" si="4"/>
        <v>88.531460317460315</v>
      </c>
      <c r="K56" s="17">
        <f t="shared" ca="1" si="20"/>
        <v>37.968253968253968</v>
      </c>
      <c r="L56" s="14" t="str">
        <f t="shared" ca="1" si="17"/>
        <v/>
      </c>
      <c r="M56" s="14" t="str">
        <f t="shared" ca="1" si="21"/>
        <v/>
      </c>
      <c r="N56" s="14" t="str">
        <f t="shared" ca="1" si="16"/>
        <v/>
      </c>
      <c r="O56" s="14"/>
      <c r="P56" s="14"/>
      <c r="Q56" s="14"/>
      <c r="R56" s="14"/>
      <c r="S56" s="14" t="str">
        <f t="shared" ca="1" si="6"/>
        <v/>
      </c>
      <c r="T56" s="14" t="str">
        <f t="shared" ca="1" si="7"/>
        <v/>
      </c>
      <c r="U56" s="21" t="str">
        <f t="shared" ca="1" si="12"/>
        <v>Common Cause</v>
      </c>
      <c r="V56" s="6" t="str">
        <f t="shared" ca="1" si="13"/>
        <v>stable</v>
      </c>
      <c r="W56" s="45"/>
      <c r="X56" s="12"/>
      <c r="Y56" s="13"/>
      <c r="Z56" s="12"/>
      <c r="AA56" s="12"/>
    </row>
    <row r="57" spans="2:27" s="11" customFormat="1" ht="13.5" customHeight="1" x14ac:dyDescent="0.25">
      <c r="B57" s="134">
        <f t="shared" ca="1" si="14"/>
        <v>56</v>
      </c>
      <c r="C57" s="136">
        <f t="shared" ca="1" si="8"/>
        <v>22</v>
      </c>
      <c r="D57" s="20">
        <f t="shared" ca="1" si="18"/>
        <v>6</v>
      </c>
      <c r="E57" s="17">
        <f t="shared" ca="1" si="0"/>
        <v>22</v>
      </c>
      <c r="F57" s="17">
        <f t="shared" ca="1" si="1"/>
        <v>0</v>
      </c>
      <c r="G57" s="17">
        <f t="shared" ca="1" si="2"/>
        <v>62.124857142857138</v>
      </c>
      <c r="H57" s="17">
        <f t="shared" ca="1" si="19"/>
        <v>19.015873015873016</v>
      </c>
      <c r="I57" s="17">
        <f t="shared" ca="1" si="3"/>
        <v>-12.594952380952378</v>
      </c>
      <c r="J57" s="17">
        <f t="shared" ca="1" si="4"/>
        <v>88.531460317460315</v>
      </c>
      <c r="K57" s="17">
        <f t="shared" ca="1" si="20"/>
        <v>37.968253968253968</v>
      </c>
      <c r="L57" s="14" t="str">
        <f t="shared" ca="1" si="17"/>
        <v/>
      </c>
      <c r="M57" s="14" t="str">
        <f t="shared" ca="1" si="21"/>
        <v/>
      </c>
      <c r="N57" s="14" t="str">
        <f t="shared" ca="1" si="16"/>
        <v/>
      </c>
      <c r="O57" s="14"/>
      <c r="P57" s="14"/>
      <c r="Q57" s="14"/>
      <c r="R57" s="14"/>
      <c r="S57" s="14" t="str">
        <f t="shared" ca="1" si="6"/>
        <v/>
      </c>
      <c r="T57" s="14" t="str">
        <f t="shared" ca="1" si="7"/>
        <v/>
      </c>
      <c r="U57" s="21" t="str">
        <f t="shared" ca="1" si="12"/>
        <v>Common Cause</v>
      </c>
      <c r="V57" s="6" t="str">
        <f t="shared" ca="1" si="13"/>
        <v>stable</v>
      </c>
      <c r="W57" s="45"/>
      <c r="X57" s="12"/>
      <c r="Y57" s="13"/>
      <c r="Z57" s="12"/>
      <c r="AA57" s="12"/>
    </row>
    <row r="58" spans="2:27" s="11" customFormat="1" ht="13.5" customHeight="1" x14ac:dyDescent="0.25">
      <c r="B58" s="134">
        <f t="shared" ca="1" si="14"/>
        <v>57</v>
      </c>
      <c r="C58" s="136">
        <f t="shared" ca="1" si="8"/>
        <v>45</v>
      </c>
      <c r="D58" s="20">
        <f t="shared" ca="1" si="18"/>
        <v>23</v>
      </c>
      <c r="E58" s="17">
        <f t="shared" ca="1" si="0"/>
        <v>45</v>
      </c>
      <c r="F58" s="17">
        <f t="shared" ca="1" si="1"/>
        <v>0</v>
      </c>
      <c r="G58" s="17">
        <f t="shared" ca="1" si="2"/>
        <v>62.124857142857138</v>
      </c>
      <c r="H58" s="17">
        <f t="shared" ca="1" si="19"/>
        <v>19.015873015873016</v>
      </c>
      <c r="I58" s="17">
        <f t="shared" ca="1" si="3"/>
        <v>-12.594952380952378</v>
      </c>
      <c r="J58" s="17">
        <f t="shared" ca="1" si="4"/>
        <v>88.531460317460315</v>
      </c>
      <c r="K58" s="17">
        <f t="shared" ca="1" si="20"/>
        <v>37.968253968253968</v>
      </c>
      <c r="L58" s="14" t="str">
        <f t="shared" ca="1" si="17"/>
        <v/>
      </c>
      <c r="M58" s="14" t="str">
        <f t="shared" ca="1" si="21"/>
        <v/>
      </c>
      <c r="N58" s="14" t="str">
        <f t="shared" ca="1" si="16"/>
        <v/>
      </c>
      <c r="O58" s="14"/>
      <c r="P58" s="14"/>
      <c r="Q58" s="14"/>
      <c r="R58" s="14"/>
      <c r="S58" s="14" t="str">
        <f t="shared" ca="1" si="6"/>
        <v/>
      </c>
      <c r="T58" s="14" t="str">
        <f t="shared" ca="1" si="7"/>
        <v/>
      </c>
      <c r="U58" s="21" t="str">
        <f t="shared" ca="1" si="12"/>
        <v>Common Cause</v>
      </c>
      <c r="V58" s="6" t="str">
        <f t="shared" ca="1" si="13"/>
        <v>stable</v>
      </c>
      <c r="W58" s="45"/>
      <c r="X58" s="12"/>
      <c r="Y58" s="13"/>
      <c r="Z58" s="12"/>
      <c r="AA58" s="12"/>
    </row>
    <row r="59" spans="2:27" s="11" customFormat="1" ht="13.5" customHeight="1" x14ac:dyDescent="0.25">
      <c r="B59" s="134">
        <f t="shared" ca="1" si="14"/>
        <v>58</v>
      </c>
      <c r="C59" s="136">
        <f t="shared" ca="1" si="8"/>
        <v>38</v>
      </c>
      <c r="D59" s="20">
        <f t="shared" ca="1" si="18"/>
        <v>7</v>
      </c>
      <c r="E59" s="17">
        <f t="shared" ca="1" si="0"/>
        <v>38</v>
      </c>
      <c r="F59" s="17">
        <f t="shared" ca="1" si="1"/>
        <v>0</v>
      </c>
      <c r="G59" s="17">
        <f t="shared" ca="1" si="2"/>
        <v>62.124857142857138</v>
      </c>
      <c r="H59" s="17">
        <f t="shared" ca="1" si="19"/>
        <v>19.015873015873016</v>
      </c>
      <c r="I59" s="17">
        <f t="shared" ca="1" si="3"/>
        <v>-12.594952380952378</v>
      </c>
      <c r="J59" s="17">
        <f t="shared" ca="1" si="4"/>
        <v>88.531460317460315</v>
      </c>
      <c r="K59" s="17">
        <f t="shared" ca="1" si="20"/>
        <v>37.968253968253968</v>
      </c>
      <c r="L59" s="14" t="str">
        <f t="shared" ca="1" si="17"/>
        <v/>
      </c>
      <c r="M59" s="14" t="str">
        <f t="shared" ca="1" si="21"/>
        <v/>
      </c>
      <c r="N59" s="14" t="str">
        <f t="shared" ca="1" si="16"/>
        <v/>
      </c>
      <c r="O59" s="14"/>
      <c r="P59" s="14"/>
      <c r="Q59" s="14"/>
      <c r="R59" s="14"/>
      <c r="S59" s="14" t="str">
        <f t="shared" ca="1" si="6"/>
        <v/>
      </c>
      <c r="T59" s="14" t="str">
        <f t="shared" ca="1" si="7"/>
        <v/>
      </c>
      <c r="U59" s="21" t="str">
        <f t="shared" ca="1" si="12"/>
        <v>Common Cause</v>
      </c>
      <c r="V59" s="6" t="str">
        <f t="shared" ca="1" si="13"/>
        <v>stable</v>
      </c>
      <c r="W59" s="45"/>
      <c r="X59" s="12"/>
      <c r="Y59" s="13"/>
      <c r="Z59" s="12"/>
      <c r="AA59" s="12"/>
    </row>
    <row r="60" spans="2:27" s="11" customFormat="1" ht="13.5" customHeight="1" x14ac:dyDescent="0.25">
      <c r="B60" s="134">
        <f t="shared" ca="1" si="14"/>
        <v>59</v>
      </c>
      <c r="C60" s="136">
        <f t="shared" ca="1" si="8"/>
        <v>29</v>
      </c>
      <c r="D60" s="20">
        <f t="shared" ca="1" si="18"/>
        <v>9</v>
      </c>
      <c r="E60" s="17">
        <f t="shared" ca="1" si="0"/>
        <v>29</v>
      </c>
      <c r="F60" s="17">
        <f t="shared" ca="1" si="1"/>
        <v>0</v>
      </c>
      <c r="G60" s="17">
        <f t="shared" ca="1" si="2"/>
        <v>62.124857142857138</v>
      </c>
      <c r="H60" s="17">
        <f t="shared" ca="1" si="19"/>
        <v>19.015873015873016</v>
      </c>
      <c r="I60" s="17">
        <f t="shared" ca="1" si="3"/>
        <v>-12.594952380952378</v>
      </c>
      <c r="J60" s="17">
        <f t="shared" ca="1" si="4"/>
        <v>88.531460317460315</v>
      </c>
      <c r="K60" s="17">
        <f t="shared" ca="1" si="20"/>
        <v>37.968253968253968</v>
      </c>
      <c r="L60" s="14" t="str">
        <f t="shared" ca="1" si="17"/>
        <v/>
      </c>
      <c r="M60" s="14" t="str">
        <f t="shared" ca="1" si="21"/>
        <v/>
      </c>
      <c r="N60" s="14" t="str">
        <f t="shared" ca="1" si="16"/>
        <v/>
      </c>
      <c r="O60" s="14"/>
      <c r="P60" s="14"/>
      <c r="Q60" s="14"/>
      <c r="R60" s="14"/>
      <c r="S60" s="14" t="str">
        <f t="shared" ca="1" si="6"/>
        <v/>
      </c>
      <c r="T60" s="14" t="str">
        <f t="shared" ca="1" si="7"/>
        <v/>
      </c>
      <c r="U60" s="21" t="str">
        <f t="shared" ca="1" si="12"/>
        <v>Common Cause</v>
      </c>
      <c r="V60" s="6" t="str">
        <f t="shared" ca="1" si="13"/>
        <v>stable</v>
      </c>
      <c r="W60" s="45"/>
      <c r="X60" s="12"/>
      <c r="Y60" s="13"/>
      <c r="Z60" s="12"/>
      <c r="AA60" s="12"/>
    </row>
    <row r="61" spans="2:27" s="11" customFormat="1" ht="13.5" customHeight="1" x14ac:dyDescent="0.25">
      <c r="B61" s="134">
        <f t="shared" ca="1" si="14"/>
        <v>60</v>
      </c>
      <c r="C61" s="136">
        <f t="shared" ca="1" si="8"/>
        <v>28</v>
      </c>
      <c r="D61" s="20">
        <f t="shared" ca="1" si="18"/>
        <v>1</v>
      </c>
      <c r="E61" s="17">
        <f t="shared" ca="1" si="0"/>
        <v>28</v>
      </c>
      <c r="F61" s="17">
        <f t="shared" ca="1" si="1"/>
        <v>0</v>
      </c>
      <c r="G61" s="17">
        <f t="shared" ca="1" si="2"/>
        <v>62.124857142857138</v>
      </c>
      <c r="H61" s="17">
        <f t="shared" ca="1" si="19"/>
        <v>19.015873015873016</v>
      </c>
      <c r="I61" s="17">
        <f t="shared" ca="1" si="3"/>
        <v>-12.594952380952378</v>
      </c>
      <c r="J61" s="17">
        <f t="shared" ca="1" si="4"/>
        <v>88.531460317460315</v>
      </c>
      <c r="K61" s="17">
        <f t="shared" ca="1" si="20"/>
        <v>37.968253968253968</v>
      </c>
      <c r="L61" s="14" t="str">
        <f t="shared" ca="1" si="17"/>
        <v/>
      </c>
      <c r="M61" s="14" t="str">
        <f t="shared" ca="1" si="21"/>
        <v/>
      </c>
      <c r="N61" s="14" t="str">
        <f t="shared" ca="1" si="16"/>
        <v/>
      </c>
      <c r="O61" s="14"/>
      <c r="P61" s="14"/>
      <c r="Q61" s="14"/>
      <c r="R61" s="14"/>
      <c r="S61" s="14" t="str">
        <f t="shared" ca="1" si="6"/>
        <v/>
      </c>
      <c r="T61" s="14" t="str">
        <f t="shared" ca="1" si="7"/>
        <v/>
      </c>
      <c r="U61" s="21" t="str">
        <f t="shared" ca="1" si="12"/>
        <v>Common Cause</v>
      </c>
      <c r="V61" s="6" t="str">
        <f t="shared" ca="1" si="13"/>
        <v>stable</v>
      </c>
      <c r="W61" s="45"/>
      <c r="X61" s="12"/>
      <c r="Y61" s="13"/>
      <c r="Z61" s="12"/>
      <c r="AA61" s="12"/>
    </row>
    <row r="62" spans="2:27" s="11" customFormat="1" ht="13.5" customHeight="1" x14ac:dyDescent="0.25">
      <c r="B62" s="134">
        <f t="shared" ca="1" si="14"/>
        <v>61</v>
      </c>
      <c r="C62" s="136">
        <f t="shared" ca="1" si="8"/>
        <v>25</v>
      </c>
      <c r="D62" s="20">
        <f t="shared" ca="1" si="18"/>
        <v>3</v>
      </c>
      <c r="E62" s="17">
        <f t="shared" ca="1" si="0"/>
        <v>25</v>
      </c>
      <c r="F62" s="17">
        <f t="shared" ca="1" si="1"/>
        <v>0</v>
      </c>
      <c r="G62" s="17">
        <f t="shared" ca="1" si="2"/>
        <v>62.124857142857138</v>
      </c>
      <c r="H62" s="17">
        <f t="shared" ca="1" si="19"/>
        <v>19.015873015873016</v>
      </c>
      <c r="I62" s="17">
        <f t="shared" ca="1" si="3"/>
        <v>-12.594952380952378</v>
      </c>
      <c r="J62" s="17">
        <f t="shared" ca="1" si="4"/>
        <v>88.531460317460315</v>
      </c>
      <c r="K62" s="17">
        <f t="shared" ca="1" si="20"/>
        <v>37.968253968253968</v>
      </c>
      <c r="L62" s="14" t="str">
        <f t="shared" ca="1" si="17"/>
        <v/>
      </c>
      <c r="M62" s="14" t="str">
        <f t="shared" ca="1" si="21"/>
        <v/>
      </c>
      <c r="N62" s="14" t="str">
        <f t="shared" ca="1" si="16"/>
        <v/>
      </c>
      <c r="O62" s="14"/>
      <c r="P62" s="14"/>
      <c r="Q62" s="14"/>
      <c r="R62" s="14"/>
      <c r="S62" s="14" t="str">
        <f t="shared" ca="1" si="6"/>
        <v/>
      </c>
      <c r="T62" s="14" t="str">
        <f t="shared" ca="1" si="7"/>
        <v/>
      </c>
      <c r="U62" s="21" t="str">
        <f t="shared" ca="1" si="12"/>
        <v>Common Cause</v>
      </c>
      <c r="V62" s="6" t="str">
        <f t="shared" ca="1" si="13"/>
        <v>stable</v>
      </c>
      <c r="W62" s="45"/>
      <c r="X62" s="12"/>
      <c r="Y62" s="13"/>
      <c r="Z62" s="12"/>
      <c r="AA62" s="12"/>
    </row>
    <row r="63" spans="2:27" s="11" customFormat="1" ht="13.5" customHeight="1" x14ac:dyDescent="0.25">
      <c r="B63" s="134">
        <f t="shared" ca="1" si="14"/>
        <v>62</v>
      </c>
      <c r="C63" s="136">
        <f t="shared" ca="1" si="8"/>
        <v>51</v>
      </c>
      <c r="D63" s="20">
        <f t="shared" ca="1" si="18"/>
        <v>26</v>
      </c>
      <c r="E63" s="17">
        <f t="shared" ca="1" si="0"/>
        <v>51</v>
      </c>
      <c r="F63" s="17">
        <f t="shared" ca="1" si="1"/>
        <v>0</v>
      </c>
      <c r="G63" s="17">
        <f t="shared" ca="1" si="2"/>
        <v>62.124857142857138</v>
      </c>
      <c r="H63" s="17">
        <f t="shared" ca="1" si="19"/>
        <v>19.015873015873016</v>
      </c>
      <c r="I63" s="17">
        <f t="shared" ca="1" si="3"/>
        <v>-12.594952380952378</v>
      </c>
      <c r="J63" s="17">
        <f t="shared" ca="1" si="4"/>
        <v>88.531460317460315</v>
      </c>
      <c r="K63" s="17">
        <f t="shared" ca="1" si="20"/>
        <v>37.968253968253968</v>
      </c>
      <c r="L63" s="14" t="str">
        <f t="shared" ca="1" si="17"/>
        <v/>
      </c>
      <c r="M63" s="14" t="str">
        <f t="shared" ca="1" si="21"/>
        <v/>
      </c>
      <c r="N63" s="14" t="str">
        <f t="shared" ca="1" si="16"/>
        <v/>
      </c>
      <c r="O63" s="14"/>
      <c r="P63" s="14"/>
      <c r="Q63" s="14"/>
      <c r="R63" s="14"/>
      <c r="S63" s="14" t="str">
        <f t="shared" ca="1" si="6"/>
        <v/>
      </c>
      <c r="T63" s="14" t="str">
        <f t="shared" ca="1" si="7"/>
        <v/>
      </c>
      <c r="U63" s="21" t="str">
        <f t="shared" ca="1" si="12"/>
        <v>Common Cause</v>
      </c>
      <c r="V63" s="6" t="str">
        <f t="shared" ca="1" si="13"/>
        <v>stable</v>
      </c>
      <c r="W63" s="45"/>
      <c r="X63" s="12"/>
      <c r="Y63" s="13"/>
      <c r="Z63" s="12"/>
      <c r="AA63" s="12"/>
    </row>
    <row r="64" spans="2:27" s="11" customFormat="1" ht="13.5" customHeight="1" x14ac:dyDescent="0.25">
      <c r="B64" s="134">
        <f t="shared" ca="1" si="14"/>
        <v>63</v>
      </c>
      <c r="C64" s="136">
        <f t="shared" ca="1" si="8"/>
        <v>46</v>
      </c>
      <c r="D64" s="20">
        <f t="shared" ca="1" si="18"/>
        <v>5</v>
      </c>
      <c r="E64" s="17">
        <f t="shared" ca="1" si="0"/>
        <v>46</v>
      </c>
      <c r="F64" s="17">
        <f t="shared" ca="1" si="1"/>
        <v>0</v>
      </c>
      <c r="G64" s="17">
        <f t="shared" ca="1" si="2"/>
        <v>62.124857142857138</v>
      </c>
      <c r="H64" s="17">
        <f t="shared" ca="1" si="19"/>
        <v>19.015873015873016</v>
      </c>
      <c r="I64" s="17">
        <f t="shared" ca="1" si="3"/>
        <v>-12.594952380952378</v>
      </c>
      <c r="J64" s="17">
        <f t="shared" ca="1" si="4"/>
        <v>88.531460317460315</v>
      </c>
      <c r="K64" s="17">
        <f t="shared" ca="1" si="20"/>
        <v>37.968253968253968</v>
      </c>
      <c r="L64" s="14" t="str">
        <f t="shared" ca="1" si="17"/>
        <v/>
      </c>
      <c r="M64" s="14" t="str">
        <f t="shared" ca="1" si="21"/>
        <v/>
      </c>
      <c r="N64" s="14" t="str">
        <f t="shared" ca="1" si="16"/>
        <v/>
      </c>
      <c r="O64" s="14"/>
      <c r="P64" s="14"/>
      <c r="Q64" s="14"/>
      <c r="R64" s="14"/>
      <c r="S64" s="14" t="str">
        <f t="shared" ca="1" si="6"/>
        <v/>
      </c>
      <c r="T64" s="14" t="str">
        <f t="shared" ca="1" si="7"/>
        <v/>
      </c>
      <c r="U64" s="21" t="str">
        <f t="shared" ca="1" si="12"/>
        <v>Common Cause</v>
      </c>
      <c r="V64" s="6" t="str">
        <f t="shared" ca="1" si="13"/>
        <v>stable</v>
      </c>
      <c r="W64" s="45"/>
      <c r="X64" s="12"/>
      <c r="Y64" s="13"/>
      <c r="Z64" s="12"/>
      <c r="AA64" s="12"/>
    </row>
    <row r="65" spans="2:27" s="11" customFormat="1" ht="13.5" customHeight="1" x14ac:dyDescent="0.25">
      <c r="B65" s="134" t="str">
        <f t="shared" si="14"/>
        <v/>
      </c>
      <c r="C65" s="136"/>
      <c r="D65" s="20" t="str">
        <f t="shared" si="18"/>
        <v/>
      </c>
      <c r="E65" s="17" t="str">
        <f t="shared" si="0"/>
        <v/>
      </c>
      <c r="F65" s="17" t="str">
        <f t="shared" si="1"/>
        <v/>
      </c>
      <c r="G65" s="17" t="str">
        <f t="shared" si="2"/>
        <v/>
      </c>
      <c r="H65" s="17" t="str">
        <f t="shared" si="19"/>
        <v/>
      </c>
      <c r="I65" s="17" t="str">
        <f t="shared" si="3"/>
        <v/>
      </c>
      <c r="J65" s="17" t="str">
        <f t="shared" si="4"/>
        <v/>
      </c>
      <c r="K65" s="17" t="str">
        <f t="shared" si="20"/>
        <v/>
      </c>
      <c r="L65" s="14" t="str">
        <f t="shared" si="17"/>
        <v/>
      </c>
      <c r="M65" s="14" t="str">
        <f t="shared" si="21"/>
        <v/>
      </c>
      <c r="N65" s="14" t="str">
        <f t="shared" si="16"/>
        <v/>
      </c>
      <c r="O65" s="14"/>
      <c r="P65" s="14"/>
      <c r="Q65" s="14"/>
      <c r="R65" s="14"/>
      <c r="S65" s="14" t="str">
        <f t="shared" si="6"/>
        <v/>
      </c>
      <c r="T65" s="14" t="str">
        <f t="shared" si="7"/>
        <v/>
      </c>
      <c r="U65" s="21" t="str">
        <f t="shared" si="12"/>
        <v/>
      </c>
      <c r="V65" s="6" t="str">
        <f t="shared" si="13"/>
        <v/>
      </c>
      <c r="W65" s="45"/>
      <c r="X65" s="12"/>
      <c r="Y65" s="13"/>
      <c r="Z65" s="12"/>
      <c r="AA65" s="12"/>
    </row>
    <row r="66" spans="2:27" s="11" customFormat="1" ht="13.5" customHeight="1" x14ac:dyDescent="0.25">
      <c r="B66" s="134" t="str">
        <f t="shared" si="14"/>
        <v/>
      </c>
      <c r="C66" s="136"/>
      <c r="D66" s="20" t="str">
        <f t="shared" si="18"/>
        <v/>
      </c>
      <c r="E66" s="17" t="str">
        <f t="shared" ref="E66:E129" si="22">IF(C66="","",C66^Lambda2)</f>
        <v/>
      </c>
      <c r="F66" s="17" t="str">
        <f t="shared" ref="F66:F129" si="23">IF(C66="","",mr_lcl)</f>
        <v/>
      </c>
      <c r="G66" s="17" t="str">
        <f t="shared" ref="G66:G129" si="24">IF(C66="","",mr_uclB)</f>
        <v/>
      </c>
      <c r="H66" s="17" t="str">
        <f t="shared" si="19"/>
        <v/>
      </c>
      <c r="I66" s="17" t="str">
        <f t="shared" ref="I66:I129" si="25">IF(C66="","",i_lclB)</f>
        <v/>
      </c>
      <c r="J66" s="17" t="str">
        <f t="shared" ref="J66:J129" si="26">IF(C66="","",i_uclB)</f>
        <v/>
      </c>
      <c r="K66" s="17" t="str">
        <f t="shared" si="20"/>
        <v/>
      </c>
      <c r="L66" s="14" t="str">
        <f t="shared" si="17"/>
        <v/>
      </c>
      <c r="M66" s="14" t="str">
        <f t="shared" si="21"/>
        <v/>
      </c>
      <c r="N66" s="14" t="str">
        <f t="shared" si="16"/>
        <v/>
      </c>
      <c r="O66" s="14"/>
      <c r="P66" s="14"/>
      <c r="Q66" s="14"/>
      <c r="R66" s="14"/>
      <c r="S66" s="14" t="str">
        <f t="shared" ref="S66:S129" si="27">IF(C66="","",IF(OR(AND(osc=TRUE,COUNT(C66:C79)=14,C66&gt;C67,C67&lt;C68,C68&gt;C69,C69&lt;C70,C70&gt;C71,C71&lt;C72,C72&gt;C73,C73&lt;C74,C74&gt;C75,C75&lt;C76,C76&gt;C77,C77&lt;C78,C78&gt;C79),AND(osc=TRUE,COUNT(C66:C79)=14,C66&lt;C67,C67&gt;C68,C68&lt;C69,C69&gt;C70,C70&lt;C71,C71&gt;C72,C72&lt;C73,C73&gt;C74,C74&lt;C75,C75&gt;C76,C76&lt;C77,C77&gt;C78,C78&lt;C79)),"SPECIAL CAUSE-Ind Oscillations",""))</f>
        <v/>
      </c>
      <c r="T66" s="14" t="str">
        <f t="shared" ref="T66:T129" si="28">IF(C66="","",IF(AND(var_red=TRUE,i_avg+I_std&gt;MAX(E66:E80),i_avg-I_std&lt;MIN(E66:E80),COUNT(E66:E80)=15),"SPECIAL CAUSE-Variation Reduced",""))</f>
        <v/>
      </c>
      <c r="U66" s="21" t="str">
        <f t="shared" si="12"/>
        <v/>
      </c>
      <c r="V66" s="6" t="str">
        <f t="shared" si="13"/>
        <v/>
      </c>
      <c r="W66" s="45"/>
      <c r="X66" s="12"/>
      <c r="Y66" s="13"/>
      <c r="Z66" s="12"/>
      <c r="AA66" s="12"/>
    </row>
    <row r="67" spans="2:27" s="11" customFormat="1" ht="13.5" customHeight="1" x14ac:dyDescent="0.25">
      <c r="B67" s="134" t="str">
        <f t="shared" si="14"/>
        <v/>
      </c>
      <c r="C67" s="136"/>
      <c r="D67" s="20" t="str">
        <f t="shared" si="18"/>
        <v/>
      </c>
      <c r="E67" s="17" t="str">
        <f t="shared" si="22"/>
        <v/>
      </c>
      <c r="F67" s="17" t="str">
        <f t="shared" si="23"/>
        <v/>
      </c>
      <c r="G67" s="17" t="str">
        <f t="shared" si="24"/>
        <v/>
      </c>
      <c r="H67" s="17" t="str">
        <f t="shared" si="19"/>
        <v/>
      </c>
      <c r="I67" s="17" t="str">
        <f t="shared" si="25"/>
        <v/>
      </c>
      <c r="J67" s="17" t="str">
        <f t="shared" si="26"/>
        <v/>
      </c>
      <c r="K67" s="17" t="str">
        <f t="shared" si="20"/>
        <v/>
      </c>
      <c r="L67" s="14" t="str">
        <f t="shared" si="17"/>
        <v/>
      </c>
      <c r="M67" s="14" t="str">
        <f t="shared" si="21"/>
        <v/>
      </c>
      <c r="N67" s="14" t="str">
        <f t="shared" si="16"/>
        <v/>
      </c>
      <c r="O67" s="14"/>
      <c r="P67" s="14"/>
      <c r="Q67" s="14"/>
      <c r="R67" s="14"/>
      <c r="S67" s="14" t="str">
        <f t="shared" si="27"/>
        <v/>
      </c>
      <c r="T67" s="14" t="str">
        <f t="shared" si="28"/>
        <v/>
      </c>
      <c r="U67" s="21" t="str">
        <f t="shared" ref="U67:U130" si="29">IF(C67="","",IF(L67&lt;&gt;"",L67,IF(M67&lt;&gt;"",M67,IF(N67&lt;&gt;"",N67,IF(S67&lt;&gt;"",S67,IF(T67&lt;&gt;"",T67,"Common Cause"))))))</f>
        <v/>
      </c>
      <c r="V67" s="6" t="str">
        <f t="shared" ref="V67:V130" si="30">IF(C67="","",IF(OR(L67&gt;"",M67&gt;"",N67&gt;"",S67&gt;"",T67&gt;""),"UNSTABLE","stable"))</f>
        <v/>
      </c>
      <c r="W67" s="45"/>
      <c r="X67" s="12"/>
      <c r="Y67" s="13"/>
      <c r="Z67" s="12"/>
      <c r="AA67" s="12"/>
    </row>
    <row r="68" spans="2:27" s="11" customFormat="1" ht="13.5" customHeight="1" x14ac:dyDescent="0.25">
      <c r="B68" s="134" t="str">
        <f t="shared" ref="B68:B131" si="31">IF(C68="","",IF(_xlfn.ISFORMULA(B67),B67+1,""))</f>
        <v/>
      </c>
      <c r="C68" s="136"/>
      <c r="D68" s="20" t="str">
        <f t="shared" si="18"/>
        <v/>
      </c>
      <c r="E68" s="17" t="str">
        <f t="shared" si="22"/>
        <v/>
      </c>
      <c r="F68" s="17" t="str">
        <f t="shared" si="23"/>
        <v/>
      </c>
      <c r="G68" s="17" t="str">
        <f t="shared" si="24"/>
        <v/>
      </c>
      <c r="H68" s="17" t="str">
        <f t="shared" si="19"/>
        <v/>
      </c>
      <c r="I68" s="17" t="str">
        <f t="shared" si="25"/>
        <v/>
      </c>
      <c r="J68" s="17" t="str">
        <f t="shared" si="26"/>
        <v/>
      </c>
      <c r="K68" s="17" t="str">
        <f t="shared" si="20"/>
        <v/>
      </c>
      <c r="L68" s="14" t="str">
        <f t="shared" si="17"/>
        <v/>
      </c>
      <c r="M68" s="14" t="str">
        <f t="shared" si="21"/>
        <v/>
      </c>
      <c r="N68" s="14" t="str">
        <f t="shared" ref="N68:N131" si="32">IF(C68="","",IF(AND(COUNT(D68:D76)=9,OR(MAX(D68:D76)&lt;AVERAGE(D:D),MIN(D68:D76)&gt;AVERAGE(D:D))),"MR Shift",IF(AND(COUNT(E68:E76)=9,OR(MAX(E68:E76)&lt;AVERAGE(E:E),MIN(E68:E76)&gt;AVERAGE(E:E))),"SPECIAL CAUSE-Ind Shift","")))</f>
        <v/>
      </c>
      <c r="O68" s="14"/>
      <c r="P68" s="14"/>
      <c r="Q68" s="14"/>
      <c r="R68" s="14"/>
      <c r="S68" s="14" t="str">
        <f t="shared" si="27"/>
        <v/>
      </c>
      <c r="T68" s="14" t="str">
        <f t="shared" si="28"/>
        <v/>
      </c>
      <c r="U68" s="21" t="str">
        <f t="shared" si="29"/>
        <v/>
      </c>
      <c r="V68" s="6" t="str">
        <f t="shared" si="30"/>
        <v/>
      </c>
      <c r="W68" s="45"/>
      <c r="X68" s="12"/>
      <c r="Y68" s="13"/>
      <c r="Z68" s="12"/>
      <c r="AA68" s="12"/>
    </row>
    <row r="69" spans="2:27" s="11" customFormat="1" ht="13.5" customHeight="1" x14ac:dyDescent="0.25">
      <c r="B69" s="134" t="str">
        <f t="shared" si="31"/>
        <v/>
      </c>
      <c r="C69" s="136"/>
      <c r="D69" s="20" t="str">
        <f t="shared" si="18"/>
        <v/>
      </c>
      <c r="E69" s="17" t="str">
        <f t="shared" si="22"/>
        <v/>
      </c>
      <c r="F69" s="17" t="str">
        <f t="shared" si="23"/>
        <v/>
      </c>
      <c r="G69" s="17" t="str">
        <f t="shared" si="24"/>
        <v/>
      </c>
      <c r="H69" s="17" t="str">
        <f t="shared" si="19"/>
        <v/>
      </c>
      <c r="I69" s="17" t="str">
        <f t="shared" si="25"/>
        <v/>
      </c>
      <c r="J69" s="17" t="str">
        <f t="shared" si="26"/>
        <v/>
      </c>
      <c r="K69" s="17" t="str">
        <f t="shared" si="20"/>
        <v/>
      </c>
      <c r="L69" s="14" t="str">
        <f t="shared" si="17"/>
        <v/>
      </c>
      <c r="M69" s="14" t="str">
        <f t="shared" si="21"/>
        <v/>
      </c>
      <c r="N69" s="14" t="str">
        <f t="shared" si="32"/>
        <v/>
      </c>
      <c r="O69" s="14"/>
      <c r="P69" s="14"/>
      <c r="Q69" s="14"/>
      <c r="R69" s="14"/>
      <c r="S69" s="14" t="str">
        <f t="shared" si="27"/>
        <v/>
      </c>
      <c r="T69" s="14" t="str">
        <f t="shared" si="28"/>
        <v/>
      </c>
      <c r="U69" s="21" t="str">
        <f t="shared" si="29"/>
        <v/>
      </c>
      <c r="V69" s="6" t="str">
        <f t="shared" si="30"/>
        <v/>
      </c>
      <c r="W69" s="45"/>
      <c r="X69" s="12"/>
      <c r="Y69" s="13"/>
      <c r="Z69" s="12"/>
      <c r="AA69" s="12"/>
    </row>
    <row r="70" spans="2:27" s="11" customFormat="1" ht="13.5" customHeight="1" x14ac:dyDescent="0.25">
      <c r="B70" s="134" t="str">
        <f t="shared" si="31"/>
        <v/>
      </c>
      <c r="C70" s="136"/>
      <c r="D70" s="20" t="str">
        <f t="shared" si="18"/>
        <v/>
      </c>
      <c r="E70" s="17" t="str">
        <f t="shared" si="22"/>
        <v/>
      </c>
      <c r="F70" s="17" t="str">
        <f t="shared" si="23"/>
        <v/>
      </c>
      <c r="G70" s="17" t="str">
        <f t="shared" si="24"/>
        <v/>
      </c>
      <c r="H70" s="17" t="str">
        <f t="shared" si="19"/>
        <v/>
      </c>
      <c r="I70" s="17" t="str">
        <f t="shared" si="25"/>
        <v/>
      </c>
      <c r="J70" s="17" t="str">
        <f t="shared" si="26"/>
        <v/>
      </c>
      <c r="K70" s="17" t="str">
        <f t="shared" si="20"/>
        <v/>
      </c>
      <c r="L70" s="14" t="str">
        <f t="shared" si="17"/>
        <v/>
      </c>
      <c r="M70" s="14" t="str">
        <f t="shared" si="21"/>
        <v/>
      </c>
      <c r="N70" s="14" t="str">
        <f t="shared" si="32"/>
        <v/>
      </c>
      <c r="O70" s="14"/>
      <c r="P70" s="14"/>
      <c r="Q70" s="14"/>
      <c r="R70" s="14"/>
      <c r="S70" s="14" t="str">
        <f t="shared" si="27"/>
        <v/>
      </c>
      <c r="T70" s="14" t="str">
        <f t="shared" si="28"/>
        <v/>
      </c>
      <c r="U70" s="21" t="str">
        <f t="shared" si="29"/>
        <v/>
      </c>
      <c r="V70" s="6" t="str">
        <f t="shared" si="30"/>
        <v/>
      </c>
      <c r="W70" s="45"/>
      <c r="X70" s="12"/>
      <c r="Y70" s="13"/>
      <c r="Z70" s="12"/>
      <c r="AA70" s="12"/>
    </row>
    <row r="71" spans="2:27" s="11" customFormat="1" ht="13.5" customHeight="1" x14ac:dyDescent="0.25">
      <c r="B71" s="134" t="str">
        <f t="shared" si="31"/>
        <v/>
      </c>
      <c r="C71" s="136"/>
      <c r="D71" s="20" t="str">
        <f t="shared" si="18"/>
        <v/>
      </c>
      <c r="E71" s="17" t="str">
        <f t="shared" si="22"/>
        <v/>
      </c>
      <c r="F71" s="17" t="str">
        <f t="shared" si="23"/>
        <v/>
      </c>
      <c r="G71" s="17" t="str">
        <f t="shared" si="24"/>
        <v/>
      </c>
      <c r="H71" s="17" t="str">
        <f t="shared" si="19"/>
        <v/>
      </c>
      <c r="I71" s="17" t="str">
        <f t="shared" si="25"/>
        <v/>
      </c>
      <c r="J71" s="17" t="str">
        <f t="shared" si="26"/>
        <v/>
      </c>
      <c r="K71" s="17" t="str">
        <f t="shared" si="20"/>
        <v/>
      </c>
      <c r="L71" s="14" t="str">
        <f t="shared" si="17"/>
        <v/>
      </c>
      <c r="M71" s="14" t="str">
        <f t="shared" si="21"/>
        <v/>
      </c>
      <c r="N71" s="14" t="str">
        <f t="shared" si="32"/>
        <v/>
      </c>
      <c r="O71" s="14"/>
      <c r="P71" s="14"/>
      <c r="Q71" s="14"/>
      <c r="R71" s="14"/>
      <c r="S71" s="14" t="str">
        <f t="shared" si="27"/>
        <v/>
      </c>
      <c r="T71" s="14" t="str">
        <f t="shared" si="28"/>
        <v/>
      </c>
      <c r="U71" s="21" t="str">
        <f t="shared" si="29"/>
        <v/>
      </c>
      <c r="V71" s="6" t="str">
        <f t="shared" si="30"/>
        <v/>
      </c>
      <c r="W71" s="45"/>
      <c r="X71" s="12"/>
      <c r="Y71" s="13"/>
      <c r="Z71" s="12"/>
      <c r="AA71" s="12"/>
    </row>
    <row r="72" spans="2:27" s="11" customFormat="1" ht="13.5" customHeight="1" x14ac:dyDescent="0.25">
      <c r="B72" s="134" t="str">
        <f t="shared" si="31"/>
        <v/>
      </c>
      <c r="C72" s="136"/>
      <c r="D72" s="20" t="str">
        <f t="shared" si="18"/>
        <v/>
      </c>
      <c r="E72" s="17" t="str">
        <f t="shared" si="22"/>
        <v/>
      </c>
      <c r="F72" s="17" t="str">
        <f t="shared" si="23"/>
        <v/>
      </c>
      <c r="G72" s="17" t="str">
        <f t="shared" si="24"/>
        <v/>
      </c>
      <c r="H72" s="17" t="str">
        <f t="shared" si="19"/>
        <v/>
      </c>
      <c r="I72" s="17" t="str">
        <f t="shared" si="25"/>
        <v/>
      </c>
      <c r="J72" s="17" t="str">
        <f t="shared" si="26"/>
        <v/>
      </c>
      <c r="K72" s="17" t="str">
        <f t="shared" si="20"/>
        <v/>
      </c>
      <c r="L72" s="14" t="str">
        <f t="shared" si="17"/>
        <v/>
      </c>
      <c r="M72" s="14" t="str">
        <f t="shared" si="21"/>
        <v/>
      </c>
      <c r="N72" s="14" t="str">
        <f t="shared" si="32"/>
        <v/>
      </c>
      <c r="O72" s="14"/>
      <c r="P72" s="14"/>
      <c r="Q72" s="14"/>
      <c r="R72" s="14"/>
      <c r="S72" s="14" t="str">
        <f t="shared" si="27"/>
        <v/>
      </c>
      <c r="T72" s="14" t="str">
        <f t="shared" si="28"/>
        <v/>
      </c>
      <c r="U72" s="21" t="str">
        <f t="shared" si="29"/>
        <v/>
      </c>
      <c r="V72" s="6" t="str">
        <f t="shared" si="30"/>
        <v/>
      </c>
      <c r="W72" s="45"/>
      <c r="X72" s="12"/>
      <c r="Y72" s="13"/>
      <c r="Z72" s="12"/>
      <c r="AA72" s="12"/>
    </row>
    <row r="73" spans="2:27" s="11" customFormat="1" ht="13.5" customHeight="1" x14ac:dyDescent="0.25">
      <c r="B73" s="134" t="str">
        <f t="shared" si="31"/>
        <v/>
      </c>
      <c r="C73" s="136"/>
      <c r="D73" s="20" t="str">
        <f t="shared" si="18"/>
        <v/>
      </c>
      <c r="E73" s="17" t="str">
        <f t="shared" si="22"/>
        <v/>
      </c>
      <c r="F73" s="17" t="str">
        <f t="shared" si="23"/>
        <v/>
      </c>
      <c r="G73" s="17" t="str">
        <f t="shared" si="24"/>
        <v/>
      </c>
      <c r="H73" s="17" t="str">
        <f t="shared" si="19"/>
        <v/>
      </c>
      <c r="I73" s="17" t="str">
        <f t="shared" si="25"/>
        <v/>
      </c>
      <c r="J73" s="17" t="str">
        <f t="shared" si="26"/>
        <v/>
      </c>
      <c r="K73" s="17" t="str">
        <f t="shared" si="20"/>
        <v/>
      </c>
      <c r="L73" s="14" t="str">
        <f t="shared" si="17"/>
        <v/>
      </c>
      <c r="M73" s="14" t="str">
        <f t="shared" si="21"/>
        <v/>
      </c>
      <c r="N73" s="14" t="str">
        <f t="shared" si="32"/>
        <v/>
      </c>
      <c r="O73" s="14"/>
      <c r="P73" s="14"/>
      <c r="Q73" s="14"/>
      <c r="R73" s="14"/>
      <c r="S73" s="14" t="str">
        <f t="shared" si="27"/>
        <v/>
      </c>
      <c r="T73" s="14" t="str">
        <f t="shared" si="28"/>
        <v/>
      </c>
      <c r="U73" s="21" t="str">
        <f t="shared" si="29"/>
        <v/>
      </c>
      <c r="V73" s="6" t="str">
        <f t="shared" si="30"/>
        <v/>
      </c>
      <c r="W73" s="45"/>
      <c r="X73" s="12"/>
      <c r="Y73" s="13"/>
      <c r="Z73" s="12"/>
      <c r="AA73" s="12"/>
    </row>
    <row r="74" spans="2:27" s="11" customFormat="1" ht="13.5" customHeight="1" x14ac:dyDescent="0.25">
      <c r="B74" s="134" t="str">
        <f t="shared" si="31"/>
        <v/>
      </c>
      <c r="C74" s="136"/>
      <c r="D74" s="20" t="str">
        <f t="shared" si="18"/>
        <v/>
      </c>
      <c r="E74" s="17" t="str">
        <f t="shared" si="22"/>
        <v/>
      </c>
      <c r="F74" s="17" t="str">
        <f t="shared" si="23"/>
        <v/>
      </c>
      <c r="G74" s="17" t="str">
        <f t="shared" si="24"/>
        <v/>
      </c>
      <c r="H74" s="17" t="str">
        <f t="shared" si="19"/>
        <v/>
      </c>
      <c r="I74" s="17" t="str">
        <f t="shared" si="25"/>
        <v/>
      </c>
      <c r="J74" s="17" t="str">
        <f t="shared" si="26"/>
        <v/>
      </c>
      <c r="K74" s="17" t="str">
        <f t="shared" si="20"/>
        <v/>
      </c>
      <c r="L74" s="14" t="str">
        <f t="shared" si="17"/>
        <v/>
      </c>
      <c r="M74" s="14" t="str">
        <f t="shared" si="21"/>
        <v/>
      </c>
      <c r="N74" s="14" t="str">
        <f t="shared" si="32"/>
        <v/>
      </c>
      <c r="O74" s="14"/>
      <c r="P74" s="14"/>
      <c r="Q74" s="14"/>
      <c r="R74" s="14"/>
      <c r="S74" s="14" t="str">
        <f t="shared" si="27"/>
        <v/>
      </c>
      <c r="T74" s="14" t="str">
        <f t="shared" si="28"/>
        <v/>
      </c>
      <c r="U74" s="21" t="str">
        <f t="shared" si="29"/>
        <v/>
      </c>
      <c r="V74" s="6" t="str">
        <f t="shared" si="30"/>
        <v/>
      </c>
      <c r="W74" s="45"/>
      <c r="X74" s="12"/>
      <c r="Y74" s="13"/>
      <c r="Z74" s="12"/>
      <c r="AA74" s="12"/>
    </row>
    <row r="75" spans="2:27" s="11" customFormat="1" ht="13.5" customHeight="1" x14ac:dyDescent="0.25">
      <c r="B75" s="134" t="str">
        <f t="shared" si="31"/>
        <v/>
      </c>
      <c r="C75" s="136"/>
      <c r="D75" s="20" t="str">
        <f t="shared" si="18"/>
        <v/>
      </c>
      <c r="E75" s="17" t="str">
        <f t="shared" si="22"/>
        <v/>
      </c>
      <c r="F75" s="17" t="str">
        <f t="shared" si="23"/>
        <v/>
      </c>
      <c r="G75" s="17" t="str">
        <f t="shared" si="24"/>
        <v/>
      </c>
      <c r="H75" s="17" t="str">
        <f t="shared" si="19"/>
        <v/>
      </c>
      <c r="I75" s="17" t="str">
        <f t="shared" si="25"/>
        <v/>
      </c>
      <c r="J75" s="17" t="str">
        <f t="shared" si="26"/>
        <v/>
      </c>
      <c r="K75" s="17" t="str">
        <f t="shared" si="20"/>
        <v/>
      </c>
      <c r="L75" s="14" t="str">
        <f t="shared" si="17"/>
        <v/>
      </c>
      <c r="M75" s="14" t="str">
        <f t="shared" si="21"/>
        <v/>
      </c>
      <c r="N75" s="14" t="str">
        <f t="shared" si="32"/>
        <v/>
      </c>
      <c r="O75" s="14"/>
      <c r="P75" s="14"/>
      <c r="Q75" s="14"/>
      <c r="R75" s="14"/>
      <c r="S75" s="14" t="str">
        <f t="shared" si="27"/>
        <v/>
      </c>
      <c r="T75" s="14" t="str">
        <f t="shared" si="28"/>
        <v/>
      </c>
      <c r="U75" s="21" t="str">
        <f t="shared" si="29"/>
        <v/>
      </c>
      <c r="V75" s="6" t="str">
        <f t="shared" si="30"/>
        <v/>
      </c>
      <c r="W75" s="45"/>
      <c r="X75" s="12"/>
      <c r="Y75" s="13"/>
      <c r="Z75" s="12"/>
      <c r="AA75" s="12"/>
    </row>
    <row r="76" spans="2:27" s="11" customFormat="1" ht="13.5" customHeight="1" x14ac:dyDescent="0.25">
      <c r="B76" s="134" t="str">
        <f t="shared" si="31"/>
        <v/>
      </c>
      <c r="C76" s="136"/>
      <c r="D76" s="20" t="str">
        <f t="shared" si="18"/>
        <v/>
      </c>
      <c r="E76" s="17" t="str">
        <f t="shared" si="22"/>
        <v/>
      </c>
      <c r="F76" s="17" t="str">
        <f t="shared" si="23"/>
        <v/>
      </c>
      <c r="G76" s="17" t="str">
        <f t="shared" si="24"/>
        <v/>
      </c>
      <c r="H76" s="17" t="str">
        <f t="shared" si="19"/>
        <v/>
      </c>
      <c r="I76" s="17" t="str">
        <f t="shared" si="25"/>
        <v/>
      </c>
      <c r="J76" s="17" t="str">
        <f t="shared" si="26"/>
        <v/>
      </c>
      <c r="K76" s="17" t="str">
        <f t="shared" si="20"/>
        <v/>
      </c>
      <c r="L76" s="14" t="str">
        <f t="shared" si="17"/>
        <v/>
      </c>
      <c r="M76" s="14" t="str">
        <f t="shared" si="21"/>
        <v/>
      </c>
      <c r="N76" s="14" t="str">
        <f t="shared" si="32"/>
        <v/>
      </c>
      <c r="O76" s="14"/>
      <c r="P76" s="14"/>
      <c r="Q76" s="14"/>
      <c r="R76" s="14"/>
      <c r="S76" s="14" t="str">
        <f t="shared" si="27"/>
        <v/>
      </c>
      <c r="T76" s="14" t="str">
        <f t="shared" si="28"/>
        <v/>
      </c>
      <c r="U76" s="21" t="str">
        <f t="shared" si="29"/>
        <v/>
      </c>
      <c r="V76" s="6" t="str">
        <f t="shared" si="30"/>
        <v/>
      </c>
      <c r="W76" s="45"/>
      <c r="X76" s="12"/>
      <c r="Y76" s="13"/>
      <c r="Z76" s="12"/>
      <c r="AA76" s="12"/>
    </row>
    <row r="77" spans="2:27" s="11" customFormat="1" ht="13.5" customHeight="1" x14ac:dyDescent="0.25">
      <c r="B77" s="134" t="str">
        <f t="shared" si="31"/>
        <v/>
      </c>
      <c r="C77" s="136"/>
      <c r="D77" s="20" t="str">
        <f t="shared" si="18"/>
        <v/>
      </c>
      <c r="E77" s="17" t="str">
        <f t="shared" si="22"/>
        <v/>
      </c>
      <c r="F77" s="17" t="str">
        <f t="shared" si="23"/>
        <v/>
      </c>
      <c r="G77" s="17" t="str">
        <f t="shared" si="24"/>
        <v/>
      </c>
      <c r="H77" s="17" t="str">
        <f t="shared" si="19"/>
        <v/>
      </c>
      <c r="I77" s="17" t="str">
        <f t="shared" si="25"/>
        <v/>
      </c>
      <c r="J77" s="17" t="str">
        <f t="shared" si="26"/>
        <v/>
      </c>
      <c r="K77" s="17" t="str">
        <f t="shared" si="20"/>
        <v/>
      </c>
      <c r="L77" s="14" t="str">
        <f t="shared" si="17"/>
        <v/>
      </c>
      <c r="M77" s="14" t="str">
        <f t="shared" si="21"/>
        <v/>
      </c>
      <c r="N77" s="14" t="str">
        <f t="shared" si="32"/>
        <v/>
      </c>
      <c r="O77" s="14"/>
      <c r="P77" s="14"/>
      <c r="Q77" s="14"/>
      <c r="R77" s="14"/>
      <c r="S77" s="14" t="str">
        <f t="shared" si="27"/>
        <v/>
      </c>
      <c r="T77" s="14" t="str">
        <f t="shared" si="28"/>
        <v/>
      </c>
      <c r="U77" s="21" t="str">
        <f t="shared" si="29"/>
        <v/>
      </c>
      <c r="V77" s="6" t="str">
        <f t="shared" si="30"/>
        <v/>
      </c>
      <c r="W77" s="45"/>
      <c r="X77" s="12"/>
      <c r="Y77" s="13"/>
      <c r="Z77" s="12"/>
      <c r="AA77" s="12"/>
    </row>
    <row r="78" spans="2:27" s="11" customFormat="1" ht="13.5" customHeight="1" x14ac:dyDescent="0.25">
      <c r="B78" s="134" t="str">
        <f t="shared" si="31"/>
        <v/>
      </c>
      <c r="C78" s="136"/>
      <c r="D78" s="20" t="str">
        <f t="shared" si="18"/>
        <v/>
      </c>
      <c r="E78" s="17" t="str">
        <f t="shared" si="22"/>
        <v/>
      </c>
      <c r="F78" s="17" t="str">
        <f t="shared" si="23"/>
        <v/>
      </c>
      <c r="G78" s="17" t="str">
        <f t="shared" si="24"/>
        <v/>
      </c>
      <c r="H78" s="17" t="str">
        <f t="shared" si="19"/>
        <v/>
      </c>
      <c r="I78" s="17" t="str">
        <f t="shared" si="25"/>
        <v/>
      </c>
      <c r="J78" s="17" t="str">
        <f t="shared" si="26"/>
        <v/>
      </c>
      <c r="K78" s="17" t="str">
        <f t="shared" si="20"/>
        <v/>
      </c>
      <c r="L78" s="14" t="str">
        <f t="shared" si="17"/>
        <v/>
      </c>
      <c r="M78" s="14" t="str">
        <f t="shared" si="21"/>
        <v/>
      </c>
      <c r="N78" s="14" t="str">
        <f t="shared" si="32"/>
        <v/>
      </c>
      <c r="O78" s="14"/>
      <c r="P78" s="14"/>
      <c r="Q78" s="14"/>
      <c r="R78" s="14"/>
      <c r="S78" s="14" t="str">
        <f t="shared" si="27"/>
        <v/>
      </c>
      <c r="T78" s="14" t="str">
        <f t="shared" si="28"/>
        <v/>
      </c>
      <c r="U78" s="21" t="str">
        <f t="shared" si="29"/>
        <v/>
      </c>
      <c r="V78" s="6" t="str">
        <f t="shared" si="30"/>
        <v/>
      </c>
      <c r="W78" s="45"/>
      <c r="X78" s="12"/>
      <c r="Y78" s="13"/>
      <c r="Z78" s="12"/>
      <c r="AA78" s="12"/>
    </row>
    <row r="79" spans="2:27" s="11" customFormat="1" ht="13.5" customHeight="1" x14ac:dyDescent="0.25">
      <c r="B79" s="134" t="str">
        <f t="shared" si="31"/>
        <v/>
      </c>
      <c r="C79" s="136"/>
      <c r="D79" s="20" t="str">
        <f t="shared" si="18"/>
        <v/>
      </c>
      <c r="E79" s="17" t="str">
        <f t="shared" si="22"/>
        <v/>
      </c>
      <c r="F79" s="17" t="str">
        <f t="shared" si="23"/>
        <v/>
      </c>
      <c r="G79" s="17" t="str">
        <f t="shared" si="24"/>
        <v/>
      </c>
      <c r="H79" s="17" t="str">
        <f t="shared" si="19"/>
        <v/>
      </c>
      <c r="I79" s="17" t="str">
        <f t="shared" si="25"/>
        <v/>
      </c>
      <c r="J79" s="17" t="str">
        <f t="shared" si="26"/>
        <v/>
      </c>
      <c r="K79" s="17" t="str">
        <f t="shared" si="20"/>
        <v/>
      </c>
      <c r="L79" s="14" t="str">
        <f t="shared" si="17"/>
        <v/>
      </c>
      <c r="M79" s="14" t="str">
        <f t="shared" si="21"/>
        <v/>
      </c>
      <c r="N79" s="14" t="str">
        <f t="shared" si="32"/>
        <v/>
      </c>
      <c r="O79" s="14"/>
      <c r="P79" s="14"/>
      <c r="Q79" s="14"/>
      <c r="R79" s="14"/>
      <c r="S79" s="14" t="str">
        <f t="shared" si="27"/>
        <v/>
      </c>
      <c r="T79" s="14" t="str">
        <f t="shared" si="28"/>
        <v/>
      </c>
      <c r="U79" s="21" t="str">
        <f t="shared" si="29"/>
        <v/>
      </c>
      <c r="V79" s="6" t="str">
        <f t="shared" si="30"/>
        <v/>
      </c>
      <c r="W79" s="45"/>
      <c r="X79" s="12"/>
      <c r="Y79" s="13"/>
      <c r="Z79" s="12"/>
      <c r="AA79" s="12"/>
    </row>
    <row r="80" spans="2:27" s="11" customFormat="1" ht="13.5" customHeight="1" x14ac:dyDescent="0.25">
      <c r="B80" s="134" t="str">
        <f t="shared" si="31"/>
        <v/>
      </c>
      <c r="C80" s="136"/>
      <c r="D80" s="20" t="str">
        <f t="shared" si="18"/>
        <v/>
      </c>
      <c r="E80" s="17" t="str">
        <f t="shared" si="22"/>
        <v/>
      </c>
      <c r="F80" s="17" t="str">
        <f t="shared" si="23"/>
        <v/>
      </c>
      <c r="G80" s="17" t="str">
        <f t="shared" si="24"/>
        <v/>
      </c>
      <c r="H80" s="17" t="str">
        <f t="shared" si="19"/>
        <v/>
      </c>
      <c r="I80" s="17" t="str">
        <f t="shared" si="25"/>
        <v/>
      </c>
      <c r="J80" s="17" t="str">
        <f t="shared" si="26"/>
        <v/>
      </c>
      <c r="K80" s="17" t="str">
        <f t="shared" si="20"/>
        <v/>
      </c>
      <c r="L80" s="14" t="str">
        <f t="shared" si="17"/>
        <v/>
      </c>
      <c r="M80" s="14" t="str">
        <f t="shared" si="21"/>
        <v/>
      </c>
      <c r="N80" s="14" t="str">
        <f t="shared" si="32"/>
        <v/>
      </c>
      <c r="O80" s="14"/>
      <c r="P80" s="14"/>
      <c r="Q80" s="14"/>
      <c r="R80" s="14"/>
      <c r="S80" s="14" t="str">
        <f t="shared" si="27"/>
        <v/>
      </c>
      <c r="T80" s="14" t="str">
        <f t="shared" si="28"/>
        <v/>
      </c>
      <c r="U80" s="21" t="str">
        <f t="shared" si="29"/>
        <v/>
      </c>
      <c r="V80" s="6" t="str">
        <f t="shared" si="30"/>
        <v/>
      </c>
      <c r="W80" s="45"/>
      <c r="X80" s="12"/>
      <c r="Y80" s="13"/>
      <c r="Z80" s="12"/>
      <c r="AA80" s="12"/>
    </row>
    <row r="81" spans="2:27" s="11" customFormat="1" ht="13.5" customHeight="1" x14ac:dyDescent="0.25">
      <c r="B81" s="134" t="str">
        <f t="shared" si="31"/>
        <v/>
      </c>
      <c r="C81" s="136"/>
      <c r="D81" s="20" t="str">
        <f t="shared" si="18"/>
        <v/>
      </c>
      <c r="E81" s="17" t="str">
        <f t="shared" si="22"/>
        <v/>
      </c>
      <c r="F81" s="17" t="str">
        <f t="shared" si="23"/>
        <v/>
      </c>
      <c r="G81" s="17" t="str">
        <f t="shared" si="24"/>
        <v/>
      </c>
      <c r="H81" s="17" t="str">
        <f t="shared" si="19"/>
        <v/>
      </c>
      <c r="I81" s="17" t="str">
        <f t="shared" si="25"/>
        <v/>
      </c>
      <c r="J81" s="17" t="str">
        <f t="shared" si="26"/>
        <v/>
      </c>
      <c r="K81" s="17" t="str">
        <f t="shared" si="20"/>
        <v/>
      </c>
      <c r="L81" s="14" t="str">
        <f t="shared" si="17"/>
        <v/>
      </c>
      <c r="M81" s="14" t="str">
        <f t="shared" si="21"/>
        <v/>
      </c>
      <c r="N81" s="14" t="str">
        <f t="shared" si="32"/>
        <v/>
      </c>
      <c r="O81" s="14"/>
      <c r="P81" s="14"/>
      <c r="Q81" s="14"/>
      <c r="R81" s="14"/>
      <c r="S81" s="14" t="str">
        <f t="shared" si="27"/>
        <v/>
      </c>
      <c r="T81" s="14" t="str">
        <f t="shared" si="28"/>
        <v/>
      </c>
      <c r="U81" s="21" t="str">
        <f t="shared" si="29"/>
        <v/>
      </c>
      <c r="V81" s="6" t="str">
        <f t="shared" si="30"/>
        <v/>
      </c>
      <c r="W81" s="45"/>
      <c r="X81" s="12"/>
      <c r="Y81" s="13"/>
      <c r="Z81" s="12"/>
      <c r="AA81" s="12"/>
    </row>
    <row r="82" spans="2:27" s="11" customFormat="1" ht="13.5" customHeight="1" x14ac:dyDescent="0.25">
      <c r="B82" s="134" t="str">
        <f t="shared" si="31"/>
        <v/>
      </c>
      <c r="C82" s="136"/>
      <c r="D82" s="20" t="str">
        <f t="shared" si="18"/>
        <v/>
      </c>
      <c r="E82" s="17" t="str">
        <f t="shared" si="22"/>
        <v/>
      </c>
      <c r="F82" s="17" t="str">
        <f t="shared" si="23"/>
        <v/>
      </c>
      <c r="G82" s="17" t="str">
        <f t="shared" si="24"/>
        <v/>
      </c>
      <c r="H82" s="17" t="str">
        <f t="shared" si="19"/>
        <v/>
      </c>
      <c r="I82" s="17" t="str">
        <f t="shared" si="25"/>
        <v/>
      </c>
      <c r="J82" s="17" t="str">
        <f t="shared" si="26"/>
        <v/>
      </c>
      <c r="K82" s="17" t="str">
        <f t="shared" si="20"/>
        <v/>
      </c>
      <c r="L82" s="14" t="str">
        <f t="shared" si="17"/>
        <v/>
      </c>
      <c r="M82" s="14" t="str">
        <f t="shared" si="21"/>
        <v/>
      </c>
      <c r="N82" s="14" t="str">
        <f t="shared" si="32"/>
        <v/>
      </c>
      <c r="O82" s="14"/>
      <c r="P82" s="14"/>
      <c r="Q82" s="14"/>
      <c r="R82" s="14"/>
      <c r="S82" s="14" t="str">
        <f t="shared" si="27"/>
        <v/>
      </c>
      <c r="T82" s="14" t="str">
        <f t="shared" si="28"/>
        <v/>
      </c>
      <c r="U82" s="21" t="str">
        <f t="shared" si="29"/>
        <v/>
      </c>
      <c r="V82" s="6" t="str">
        <f t="shared" si="30"/>
        <v/>
      </c>
      <c r="W82" s="45"/>
      <c r="X82" s="12"/>
      <c r="Y82" s="13"/>
      <c r="Z82" s="12"/>
      <c r="AA82" s="12"/>
    </row>
    <row r="83" spans="2:27" s="11" customFormat="1" ht="13.5" customHeight="1" x14ac:dyDescent="0.25">
      <c r="B83" s="134" t="str">
        <f t="shared" si="31"/>
        <v/>
      </c>
      <c r="C83" s="136"/>
      <c r="D83" s="20" t="str">
        <f t="shared" si="18"/>
        <v/>
      </c>
      <c r="E83" s="17" t="str">
        <f t="shared" si="22"/>
        <v/>
      </c>
      <c r="F83" s="17" t="str">
        <f t="shared" si="23"/>
        <v/>
      </c>
      <c r="G83" s="17" t="str">
        <f t="shared" si="24"/>
        <v/>
      </c>
      <c r="H83" s="17" t="str">
        <f t="shared" si="19"/>
        <v/>
      </c>
      <c r="I83" s="17" t="str">
        <f t="shared" si="25"/>
        <v/>
      </c>
      <c r="J83" s="17" t="str">
        <f t="shared" si="26"/>
        <v/>
      </c>
      <c r="K83" s="17" t="str">
        <f t="shared" si="20"/>
        <v/>
      </c>
      <c r="L83" s="14" t="str">
        <f t="shared" ref="L83:L146" si="33">IF(D83="","",IF(OR(D83&gt;G83,D83&lt;F83),"SPECIAL CAUSE-MR Outlier",IF(OR(E83&gt;J83,E83&lt;I83),"SPECIAL CAUSE-Ind Outlier","")))</f>
        <v/>
      </c>
      <c r="M83" s="14" t="str">
        <f t="shared" si="21"/>
        <v/>
      </c>
      <c r="N83" s="14" t="str">
        <f t="shared" si="32"/>
        <v/>
      </c>
      <c r="O83" s="14"/>
      <c r="P83" s="14"/>
      <c r="Q83" s="14"/>
      <c r="R83" s="14"/>
      <c r="S83" s="14" t="str">
        <f t="shared" si="27"/>
        <v/>
      </c>
      <c r="T83" s="14" t="str">
        <f t="shared" si="28"/>
        <v/>
      </c>
      <c r="U83" s="21" t="str">
        <f t="shared" si="29"/>
        <v/>
      </c>
      <c r="V83" s="6" t="str">
        <f t="shared" si="30"/>
        <v/>
      </c>
      <c r="W83" s="45"/>
      <c r="X83" s="12"/>
      <c r="Y83" s="13"/>
      <c r="Z83" s="12"/>
      <c r="AA83" s="12"/>
    </row>
    <row r="84" spans="2:27" s="11" customFormat="1" ht="13.5" customHeight="1" x14ac:dyDescent="0.25">
      <c r="B84" s="134" t="str">
        <f t="shared" si="31"/>
        <v/>
      </c>
      <c r="C84" s="136"/>
      <c r="D84" s="20" t="str">
        <f t="shared" si="18"/>
        <v/>
      </c>
      <c r="E84" s="17" t="str">
        <f t="shared" si="22"/>
        <v/>
      </c>
      <c r="F84" s="17" t="str">
        <f t="shared" si="23"/>
        <v/>
      </c>
      <c r="G84" s="17" t="str">
        <f t="shared" si="24"/>
        <v/>
      </c>
      <c r="H84" s="17" t="str">
        <f t="shared" si="19"/>
        <v/>
      </c>
      <c r="I84" s="17" t="str">
        <f t="shared" si="25"/>
        <v/>
      </c>
      <c r="J84" s="17" t="str">
        <f t="shared" si="26"/>
        <v/>
      </c>
      <c r="K84" s="17" t="str">
        <f t="shared" si="20"/>
        <v/>
      </c>
      <c r="L84" s="14" t="str">
        <f t="shared" si="33"/>
        <v/>
      </c>
      <c r="M84" s="14" t="str">
        <f t="shared" si="21"/>
        <v/>
      </c>
      <c r="N84" s="14" t="str">
        <f t="shared" si="32"/>
        <v/>
      </c>
      <c r="O84" s="14"/>
      <c r="P84" s="14"/>
      <c r="Q84" s="14"/>
      <c r="R84" s="14"/>
      <c r="S84" s="14" t="str">
        <f t="shared" si="27"/>
        <v/>
      </c>
      <c r="T84" s="14" t="str">
        <f t="shared" si="28"/>
        <v/>
      </c>
      <c r="U84" s="21" t="str">
        <f t="shared" si="29"/>
        <v/>
      </c>
      <c r="V84" s="6" t="str">
        <f t="shared" si="30"/>
        <v/>
      </c>
      <c r="W84" s="46"/>
      <c r="X84" s="12"/>
      <c r="Y84" s="13"/>
      <c r="Z84" s="12"/>
      <c r="AA84" s="12"/>
    </row>
    <row r="85" spans="2:27" s="11" customFormat="1" ht="13.5" customHeight="1" x14ac:dyDescent="0.25">
      <c r="B85" s="134" t="str">
        <f t="shared" si="31"/>
        <v/>
      </c>
      <c r="C85" s="136"/>
      <c r="D85" s="20" t="str">
        <f t="shared" si="18"/>
        <v/>
      </c>
      <c r="E85" s="17" t="str">
        <f t="shared" si="22"/>
        <v/>
      </c>
      <c r="F85" s="17" t="str">
        <f t="shared" si="23"/>
        <v/>
      </c>
      <c r="G85" s="17" t="str">
        <f t="shared" si="24"/>
        <v/>
      </c>
      <c r="H85" s="17" t="str">
        <f t="shared" si="19"/>
        <v/>
      </c>
      <c r="I85" s="17" t="str">
        <f t="shared" si="25"/>
        <v/>
      </c>
      <c r="J85" s="17" t="str">
        <f t="shared" si="26"/>
        <v/>
      </c>
      <c r="K85" s="17" t="str">
        <f t="shared" si="20"/>
        <v/>
      </c>
      <c r="L85" s="14" t="str">
        <f t="shared" si="33"/>
        <v/>
      </c>
      <c r="M85" s="14" t="str">
        <f t="shared" si="21"/>
        <v/>
      </c>
      <c r="N85" s="14" t="str">
        <f t="shared" si="32"/>
        <v/>
      </c>
      <c r="O85" s="14"/>
      <c r="P85" s="14"/>
      <c r="Q85" s="14"/>
      <c r="R85" s="14"/>
      <c r="S85" s="14" t="str">
        <f t="shared" si="27"/>
        <v/>
      </c>
      <c r="T85" s="14" t="str">
        <f t="shared" si="28"/>
        <v/>
      </c>
      <c r="U85" s="21" t="str">
        <f t="shared" si="29"/>
        <v/>
      </c>
      <c r="V85" s="6" t="str">
        <f t="shared" si="30"/>
        <v/>
      </c>
      <c r="W85" s="46"/>
      <c r="X85" s="12"/>
      <c r="Y85" s="12"/>
      <c r="Z85" s="12"/>
      <c r="AA85" s="12"/>
    </row>
    <row r="86" spans="2:27" s="11" customFormat="1" ht="13.5" customHeight="1" x14ac:dyDescent="0.25">
      <c r="B86" s="134" t="str">
        <f t="shared" si="31"/>
        <v/>
      </c>
      <c r="C86" s="136"/>
      <c r="D86" s="20" t="str">
        <f t="shared" si="18"/>
        <v/>
      </c>
      <c r="E86" s="17" t="str">
        <f t="shared" si="22"/>
        <v/>
      </c>
      <c r="F86" s="17" t="str">
        <f t="shared" si="23"/>
        <v/>
      </c>
      <c r="G86" s="17" t="str">
        <f t="shared" si="24"/>
        <v/>
      </c>
      <c r="H86" s="17" t="str">
        <f t="shared" si="19"/>
        <v/>
      </c>
      <c r="I86" s="17" t="str">
        <f t="shared" si="25"/>
        <v/>
      </c>
      <c r="J86" s="17" t="str">
        <f t="shared" si="26"/>
        <v/>
      </c>
      <c r="K86" s="17" t="str">
        <f t="shared" si="20"/>
        <v/>
      </c>
      <c r="L86" s="14" t="str">
        <f t="shared" si="33"/>
        <v/>
      </c>
      <c r="M86" s="14" t="str">
        <f t="shared" si="21"/>
        <v/>
      </c>
      <c r="N86" s="14" t="str">
        <f t="shared" si="32"/>
        <v/>
      </c>
      <c r="O86" s="14"/>
      <c r="P86" s="14"/>
      <c r="Q86" s="14"/>
      <c r="R86" s="14"/>
      <c r="S86" s="14" t="str">
        <f t="shared" si="27"/>
        <v/>
      </c>
      <c r="T86" s="14" t="str">
        <f t="shared" si="28"/>
        <v/>
      </c>
      <c r="U86" s="21" t="str">
        <f t="shared" si="29"/>
        <v/>
      </c>
      <c r="V86" s="6" t="str">
        <f t="shared" si="30"/>
        <v/>
      </c>
      <c r="W86" s="46"/>
      <c r="X86" s="12"/>
      <c r="Y86" s="12"/>
      <c r="Z86" s="12"/>
      <c r="AA86" s="12"/>
    </row>
    <row r="87" spans="2:27" s="11" customFormat="1" ht="13.5" customHeight="1" x14ac:dyDescent="0.25">
      <c r="B87" s="134" t="str">
        <f t="shared" si="31"/>
        <v/>
      </c>
      <c r="C87" s="136"/>
      <c r="D87" s="20" t="str">
        <f t="shared" si="18"/>
        <v/>
      </c>
      <c r="E87" s="17" t="str">
        <f t="shared" si="22"/>
        <v/>
      </c>
      <c r="F87" s="17" t="str">
        <f t="shared" si="23"/>
        <v/>
      </c>
      <c r="G87" s="17" t="str">
        <f t="shared" si="24"/>
        <v/>
      </c>
      <c r="H87" s="17" t="str">
        <f t="shared" si="19"/>
        <v/>
      </c>
      <c r="I87" s="17" t="str">
        <f t="shared" si="25"/>
        <v/>
      </c>
      <c r="J87" s="17" t="str">
        <f t="shared" si="26"/>
        <v/>
      </c>
      <c r="K87" s="17" t="str">
        <f t="shared" si="20"/>
        <v/>
      </c>
      <c r="L87" s="14" t="str">
        <f t="shared" si="33"/>
        <v/>
      </c>
      <c r="M87" s="14" t="str">
        <f t="shared" si="21"/>
        <v/>
      </c>
      <c r="N87" s="14" t="str">
        <f t="shared" si="32"/>
        <v/>
      </c>
      <c r="O87" s="14"/>
      <c r="P87" s="14"/>
      <c r="Q87" s="14"/>
      <c r="R87" s="14"/>
      <c r="S87" s="14" t="str">
        <f t="shared" si="27"/>
        <v/>
      </c>
      <c r="T87" s="14" t="str">
        <f t="shared" si="28"/>
        <v/>
      </c>
      <c r="U87" s="21" t="str">
        <f t="shared" si="29"/>
        <v/>
      </c>
      <c r="V87" s="6" t="str">
        <f t="shared" si="30"/>
        <v/>
      </c>
      <c r="W87" s="46"/>
      <c r="X87" s="12"/>
      <c r="Y87" s="12"/>
      <c r="Z87" s="12"/>
      <c r="AA87" s="12"/>
    </row>
    <row r="88" spans="2:27" s="11" customFormat="1" ht="13.5" customHeight="1" x14ac:dyDescent="0.25">
      <c r="B88" s="134" t="str">
        <f t="shared" si="31"/>
        <v/>
      </c>
      <c r="C88" s="136"/>
      <c r="D88" s="20" t="str">
        <f t="shared" si="18"/>
        <v/>
      </c>
      <c r="E88" s="17" t="str">
        <f t="shared" si="22"/>
        <v/>
      </c>
      <c r="F88" s="17" t="str">
        <f t="shared" si="23"/>
        <v/>
      </c>
      <c r="G88" s="17" t="str">
        <f t="shared" si="24"/>
        <v/>
      </c>
      <c r="H88" s="17" t="str">
        <f t="shared" si="19"/>
        <v/>
      </c>
      <c r="I88" s="17" t="str">
        <f t="shared" si="25"/>
        <v/>
      </c>
      <c r="J88" s="17" t="str">
        <f t="shared" si="26"/>
        <v/>
      </c>
      <c r="K88" s="17" t="str">
        <f t="shared" si="20"/>
        <v/>
      </c>
      <c r="L88" s="14" t="str">
        <f t="shared" si="33"/>
        <v/>
      </c>
      <c r="M88" s="14" t="str">
        <f t="shared" si="21"/>
        <v/>
      </c>
      <c r="N88" s="14" t="str">
        <f t="shared" si="32"/>
        <v/>
      </c>
      <c r="O88" s="14"/>
      <c r="P88" s="14"/>
      <c r="Q88" s="14"/>
      <c r="R88" s="14"/>
      <c r="S88" s="14" t="str">
        <f t="shared" si="27"/>
        <v/>
      </c>
      <c r="T88" s="14" t="str">
        <f t="shared" si="28"/>
        <v/>
      </c>
      <c r="U88" s="21" t="str">
        <f t="shared" si="29"/>
        <v/>
      </c>
      <c r="V88" s="6" t="str">
        <f t="shared" si="30"/>
        <v/>
      </c>
      <c r="W88" s="46"/>
      <c r="X88" s="12"/>
      <c r="Y88" s="12"/>
      <c r="Z88" s="12"/>
      <c r="AA88" s="12"/>
    </row>
    <row r="89" spans="2:27" s="11" customFormat="1" ht="13.5" customHeight="1" x14ac:dyDescent="0.25">
      <c r="B89" s="134" t="str">
        <f t="shared" si="31"/>
        <v/>
      </c>
      <c r="C89" s="136"/>
      <c r="D89" s="20" t="str">
        <f t="shared" si="18"/>
        <v/>
      </c>
      <c r="E89" s="17" t="str">
        <f t="shared" si="22"/>
        <v/>
      </c>
      <c r="F89" s="17" t="str">
        <f t="shared" si="23"/>
        <v/>
      </c>
      <c r="G89" s="17" t="str">
        <f t="shared" si="24"/>
        <v/>
      </c>
      <c r="H89" s="17" t="str">
        <f t="shared" si="19"/>
        <v/>
      </c>
      <c r="I89" s="17" t="str">
        <f t="shared" si="25"/>
        <v/>
      </c>
      <c r="J89" s="17" t="str">
        <f t="shared" si="26"/>
        <v/>
      </c>
      <c r="K89" s="17" t="str">
        <f t="shared" si="20"/>
        <v/>
      </c>
      <c r="L89" s="14" t="str">
        <f t="shared" si="33"/>
        <v/>
      </c>
      <c r="M89" s="14" t="str">
        <f t="shared" si="21"/>
        <v/>
      </c>
      <c r="N89" s="14" t="str">
        <f t="shared" si="32"/>
        <v/>
      </c>
      <c r="O89" s="14"/>
      <c r="P89" s="14"/>
      <c r="Q89" s="14"/>
      <c r="R89" s="14"/>
      <c r="S89" s="14" t="str">
        <f t="shared" si="27"/>
        <v/>
      </c>
      <c r="T89" s="14" t="str">
        <f t="shared" si="28"/>
        <v/>
      </c>
      <c r="U89" s="21" t="str">
        <f t="shared" si="29"/>
        <v/>
      </c>
      <c r="V89" s="6" t="str">
        <f t="shared" si="30"/>
        <v/>
      </c>
      <c r="W89" s="46"/>
      <c r="X89" s="12"/>
      <c r="Y89" s="12"/>
      <c r="Z89" s="12"/>
      <c r="AA89" s="12"/>
    </row>
    <row r="90" spans="2:27" s="11" customFormat="1" ht="13.5" customHeight="1" x14ac:dyDescent="0.25">
      <c r="B90" s="134" t="str">
        <f t="shared" si="31"/>
        <v/>
      </c>
      <c r="C90" s="136"/>
      <c r="D90" s="20" t="str">
        <f t="shared" si="18"/>
        <v/>
      </c>
      <c r="E90" s="17" t="str">
        <f t="shared" si="22"/>
        <v/>
      </c>
      <c r="F90" s="17" t="str">
        <f t="shared" si="23"/>
        <v/>
      </c>
      <c r="G90" s="17" t="str">
        <f t="shared" si="24"/>
        <v/>
      </c>
      <c r="H90" s="17" t="str">
        <f t="shared" si="19"/>
        <v/>
      </c>
      <c r="I90" s="17" t="str">
        <f t="shared" si="25"/>
        <v/>
      </c>
      <c r="J90" s="17" t="str">
        <f t="shared" si="26"/>
        <v/>
      </c>
      <c r="K90" s="17" t="str">
        <f t="shared" si="20"/>
        <v/>
      </c>
      <c r="L90" s="14" t="str">
        <f t="shared" si="33"/>
        <v/>
      </c>
      <c r="M90" s="14" t="str">
        <f t="shared" si="21"/>
        <v/>
      </c>
      <c r="N90" s="14" t="str">
        <f t="shared" si="32"/>
        <v/>
      </c>
      <c r="O90" s="14"/>
      <c r="P90" s="14"/>
      <c r="Q90" s="14"/>
      <c r="R90" s="14"/>
      <c r="S90" s="14" t="str">
        <f t="shared" si="27"/>
        <v/>
      </c>
      <c r="T90" s="14" t="str">
        <f t="shared" si="28"/>
        <v/>
      </c>
      <c r="U90" s="21" t="str">
        <f t="shared" si="29"/>
        <v/>
      </c>
      <c r="V90" s="6" t="str">
        <f t="shared" si="30"/>
        <v/>
      </c>
      <c r="W90" s="46"/>
      <c r="X90" s="12"/>
      <c r="Y90" s="12"/>
      <c r="Z90" s="12"/>
      <c r="AA90" s="12"/>
    </row>
    <row r="91" spans="2:27" s="11" customFormat="1" ht="13.5" customHeight="1" x14ac:dyDescent="0.25">
      <c r="B91" s="134" t="str">
        <f t="shared" si="31"/>
        <v/>
      </c>
      <c r="C91" s="136"/>
      <c r="D91" s="20" t="str">
        <f t="shared" ref="D91:D154" si="34">IF(E91="","",ABS(E90-E91))</f>
        <v/>
      </c>
      <c r="E91" s="17" t="str">
        <f t="shared" si="22"/>
        <v/>
      </c>
      <c r="F91" s="17" t="str">
        <f t="shared" si="23"/>
        <v/>
      </c>
      <c r="G91" s="17" t="str">
        <f t="shared" si="24"/>
        <v/>
      </c>
      <c r="H91" s="17" t="str">
        <f t="shared" ref="H91:H154" si="35">IF(C91="","",AVERAGE(D:D))</f>
        <v/>
      </c>
      <c r="I91" s="17" t="str">
        <f t="shared" si="25"/>
        <v/>
      </c>
      <c r="J91" s="17" t="str">
        <f t="shared" si="26"/>
        <v/>
      </c>
      <c r="K91" s="17" t="str">
        <f t="shared" ref="K91:K154" si="36">IF(C91="","",AVERAGE(E:E))</f>
        <v/>
      </c>
      <c r="L91" s="14" t="str">
        <f t="shared" si="33"/>
        <v/>
      </c>
      <c r="M91" s="14" t="str">
        <f t="shared" si="21"/>
        <v/>
      </c>
      <c r="N91" s="14" t="str">
        <f t="shared" si="32"/>
        <v/>
      </c>
      <c r="O91" s="14"/>
      <c r="P91" s="14"/>
      <c r="Q91" s="14"/>
      <c r="R91" s="14"/>
      <c r="S91" s="14" t="str">
        <f t="shared" si="27"/>
        <v/>
      </c>
      <c r="T91" s="14" t="str">
        <f t="shared" si="28"/>
        <v/>
      </c>
      <c r="U91" s="21" t="str">
        <f t="shared" si="29"/>
        <v/>
      </c>
      <c r="V91" s="6" t="str">
        <f t="shared" si="30"/>
        <v/>
      </c>
      <c r="W91" s="46"/>
      <c r="X91" s="12"/>
      <c r="Y91" s="12"/>
      <c r="Z91" s="12"/>
      <c r="AA91" s="12"/>
    </row>
    <row r="92" spans="2:27" s="11" customFormat="1" ht="13.5" customHeight="1" x14ac:dyDescent="0.25">
      <c r="B92" s="134" t="str">
        <f t="shared" si="31"/>
        <v/>
      </c>
      <c r="C92" s="136"/>
      <c r="D92" s="20" t="str">
        <f t="shared" si="34"/>
        <v/>
      </c>
      <c r="E92" s="17" t="str">
        <f t="shared" si="22"/>
        <v/>
      </c>
      <c r="F92" s="17" t="str">
        <f t="shared" si="23"/>
        <v/>
      </c>
      <c r="G92" s="17" t="str">
        <f t="shared" si="24"/>
        <v/>
      </c>
      <c r="H92" s="17" t="str">
        <f t="shared" si="35"/>
        <v/>
      </c>
      <c r="I92" s="17" t="str">
        <f t="shared" si="25"/>
        <v/>
      </c>
      <c r="J92" s="17" t="str">
        <f t="shared" si="26"/>
        <v/>
      </c>
      <c r="K92" s="17" t="str">
        <f t="shared" si="36"/>
        <v/>
      </c>
      <c r="L92" s="14" t="str">
        <f t="shared" si="33"/>
        <v/>
      </c>
      <c r="M92" s="14" t="str">
        <f t="shared" ref="M92:M155" si="37">IF(C92="","",IF(OR(AND(COUNT(D92:D97)=6,D92&lt;D93,D93&lt;D94,D94&lt;D95,D95&lt;D96,D96&lt;D97),AND(COUNT(D92:D97)=6,D92&gt;D93,D93&gt;D94,D94&gt;D95,D95&gt;D96,D96&gt;D97)),"SPECIAL CAUSE-MR Trend",IF(OR(AND(COUNT(E92:E97)=6,E92&lt;E93,E93&lt;E94,E94&lt;E95,E95&lt;E96,E96&lt;E97),AND(COUNT(E92:E97)=6,E92&gt;E93,E93&gt;E94,E94&gt;E95,E95&gt;E96,E96&gt;E97)),"SPECIAL CAUSE-Ind Trend","")))</f>
        <v/>
      </c>
      <c r="N92" s="14" t="str">
        <f t="shared" si="32"/>
        <v/>
      </c>
      <c r="O92" s="14"/>
      <c r="P92" s="14"/>
      <c r="Q92" s="14"/>
      <c r="R92" s="14"/>
      <c r="S92" s="14" t="str">
        <f t="shared" si="27"/>
        <v/>
      </c>
      <c r="T92" s="14" t="str">
        <f t="shared" si="28"/>
        <v/>
      </c>
      <c r="U92" s="21" t="str">
        <f t="shared" si="29"/>
        <v/>
      </c>
      <c r="V92" s="6" t="str">
        <f t="shared" si="30"/>
        <v/>
      </c>
      <c r="W92" s="46"/>
      <c r="X92" s="12"/>
      <c r="Y92" s="12"/>
      <c r="Z92" s="12"/>
      <c r="AA92" s="12"/>
    </row>
    <row r="93" spans="2:27" s="11" customFormat="1" ht="13.5" customHeight="1" x14ac:dyDescent="0.25">
      <c r="B93" s="134" t="str">
        <f t="shared" si="31"/>
        <v/>
      </c>
      <c r="C93" s="136"/>
      <c r="D93" s="20" t="str">
        <f t="shared" si="34"/>
        <v/>
      </c>
      <c r="E93" s="17" t="str">
        <f t="shared" si="22"/>
        <v/>
      </c>
      <c r="F93" s="17" t="str">
        <f t="shared" si="23"/>
        <v/>
      </c>
      <c r="G93" s="17" t="str">
        <f t="shared" si="24"/>
        <v/>
      </c>
      <c r="H93" s="17" t="str">
        <f t="shared" si="35"/>
        <v/>
      </c>
      <c r="I93" s="17" t="str">
        <f t="shared" si="25"/>
        <v/>
      </c>
      <c r="J93" s="17" t="str">
        <f t="shared" si="26"/>
        <v/>
      </c>
      <c r="K93" s="17" t="str">
        <f t="shared" si="36"/>
        <v/>
      </c>
      <c r="L93" s="14" t="str">
        <f t="shared" si="33"/>
        <v/>
      </c>
      <c r="M93" s="14" t="str">
        <f t="shared" si="37"/>
        <v/>
      </c>
      <c r="N93" s="14" t="str">
        <f t="shared" si="32"/>
        <v/>
      </c>
      <c r="O93" s="14"/>
      <c r="P93" s="14"/>
      <c r="Q93" s="14"/>
      <c r="R93" s="14"/>
      <c r="S93" s="14" t="str">
        <f t="shared" si="27"/>
        <v/>
      </c>
      <c r="T93" s="14" t="str">
        <f t="shared" si="28"/>
        <v/>
      </c>
      <c r="U93" s="21" t="str">
        <f t="shared" si="29"/>
        <v/>
      </c>
      <c r="V93" s="6" t="str">
        <f t="shared" si="30"/>
        <v/>
      </c>
      <c r="W93" s="46"/>
      <c r="X93" s="12"/>
      <c r="Y93" s="12"/>
      <c r="Z93" s="12"/>
      <c r="AA93" s="12"/>
    </row>
    <row r="94" spans="2:27" s="11" customFormat="1" ht="13.5" customHeight="1" x14ac:dyDescent="0.25">
      <c r="B94" s="134" t="str">
        <f t="shared" si="31"/>
        <v/>
      </c>
      <c r="C94" s="136"/>
      <c r="D94" s="20" t="str">
        <f t="shared" si="34"/>
        <v/>
      </c>
      <c r="E94" s="17" t="str">
        <f t="shared" si="22"/>
        <v/>
      </c>
      <c r="F94" s="17" t="str">
        <f t="shared" si="23"/>
        <v/>
      </c>
      <c r="G94" s="17" t="str">
        <f t="shared" si="24"/>
        <v/>
      </c>
      <c r="H94" s="17" t="str">
        <f t="shared" si="35"/>
        <v/>
      </c>
      <c r="I94" s="17" t="str">
        <f t="shared" si="25"/>
        <v/>
      </c>
      <c r="J94" s="17" t="str">
        <f t="shared" si="26"/>
        <v/>
      </c>
      <c r="K94" s="17" t="str">
        <f t="shared" si="36"/>
        <v/>
      </c>
      <c r="L94" s="14" t="str">
        <f t="shared" si="33"/>
        <v/>
      </c>
      <c r="M94" s="14" t="str">
        <f t="shared" si="37"/>
        <v/>
      </c>
      <c r="N94" s="14" t="str">
        <f t="shared" si="32"/>
        <v/>
      </c>
      <c r="O94" s="14"/>
      <c r="P94" s="14"/>
      <c r="Q94" s="14"/>
      <c r="R94" s="14"/>
      <c r="S94" s="14" t="str">
        <f t="shared" si="27"/>
        <v/>
      </c>
      <c r="T94" s="14" t="str">
        <f t="shared" si="28"/>
        <v/>
      </c>
      <c r="U94" s="21" t="str">
        <f t="shared" si="29"/>
        <v/>
      </c>
      <c r="V94" s="6" t="str">
        <f t="shared" si="30"/>
        <v/>
      </c>
      <c r="W94" s="46"/>
      <c r="X94" s="12"/>
      <c r="Y94" s="12"/>
      <c r="Z94" s="12"/>
      <c r="AA94" s="12"/>
    </row>
    <row r="95" spans="2:27" s="11" customFormat="1" ht="13.5" customHeight="1" x14ac:dyDescent="0.25">
      <c r="B95" s="134" t="str">
        <f t="shared" si="31"/>
        <v/>
      </c>
      <c r="C95" s="136"/>
      <c r="D95" s="20" t="str">
        <f t="shared" si="34"/>
        <v/>
      </c>
      <c r="E95" s="17" t="str">
        <f t="shared" si="22"/>
        <v/>
      </c>
      <c r="F95" s="17" t="str">
        <f t="shared" si="23"/>
        <v/>
      </c>
      <c r="G95" s="17" t="str">
        <f t="shared" si="24"/>
        <v/>
      </c>
      <c r="H95" s="17" t="str">
        <f t="shared" si="35"/>
        <v/>
      </c>
      <c r="I95" s="17" t="str">
        <f t="shared" si="25"/>
        <v/>
      </c>
      <c r="J95" s="17" t="str">
        <f t="shared" si="26"/>
        <v/>
      </c>
      <c r="K95" s="17" t="str">
        <f t="shared" si="36"/>
        <v/>
      </c>
      <c r="L95" s="14" t="str">
        <f t="shared" si="33"/>
        <v/>
      </c>
      <c r="M95" s="14" t="str">
        <f t="shared" si="37"/>
        <v/>
      </c>
      <c r="N95" s="14" t="str">
        <f t="shared" si="32"/>
        <v/>
      </c>
      <c r="O95" s="14"/>
      <c r="P95" s="14"/>
      <c r="Q95" s="14"/>
      <c r="R95" s="14"/>
      <c r="S95" s="14" t="str">
        <f t="shared" si="27"/>
        <v/>
      </c>
      <c r="T95" s="14" t="str">
        <f t="shared" si="28"/>
        <v/>
      </c>
      <c r="U95" s="21" t="str">
        <f t="shared" si="29"/>
        <v/>
      </c>
      <c r="V95" s="6" t="str">
        <f t="shared" si="30"/>
        <v/>
      </c>
      <c r="W95" s="46"/>
      <c r="X95" s="12"/>
      <c r="Y95" s="12"/>
      <c r="Z95" s="12"/>
      <c r="AA95" s="12"/>
    </row>
    <row r="96" spans="2:27" s="11" customFormat="1" ht="13.5" customHeight="1" x14ac:dyDescent="0.25">
      <c r="B96" s="134" t="str">
        <f t="shared" si="31"/>
        <v/>
      </c>
      <c r="C96" s="136"/>
      <c r="D96" s="20" t="str">
        <f t="shared" si="34"/>
        <v/>
      </c>
      <c r="E96" s="17" t="str">
        <f t="shared" si="22"/>
        <v/>
      </c>
      <c r="F96" s="17" t="str">
        <f t="shared" si="23"/>
        <v/>
      </c>
      <c r="G96" s="17" t="str">
        <f t="shared" si="24"/>
        <v/>
      </c>
      <c r="H96" s="17" t="str">
        <f t="shared" si="35"/>
        <v/>
      </c>
      <c r="I96" s="17" t="str">
        <f t="shared" si="25"/>
        <v/>
      </c>
      <c r="J96" s="17" t="str">
        <f t="shared" si="26"/>
        <v/>
      </c>
      <c r="K96" s="17" t="str">
        <f t="shared" si="36"/>
        <v/>
      </c>
      <c r="L96" s="14" t="str">
        <f t="shared" si="33"/>
        <v/>
      </c>
      <c r="M96" s="14" t="str">
        <f t="shared" si="37"/>
        <v/>
      </c>
      <c r="N96" s="14" t="str">
        <f t="shared" si="32"/>
        <v/>
      </c>
      <c r="O96" s="14"/>
      <c r="P96" s="14"/>
      <c r="Q96" s="14"/>
      <c r="R96" s="14"/>
      <c r="S96" s="14" t="str">
        <f t="shared" si="27"/>
        <v/>
      </c>
      <c r="T96" s="14" t="str">
        <f t="shared" si="28"/>
        <v/>
      </c>
      <c r="U96" s="21" t="str">
        <f t="shared" si="29"/>
        <v/>
      </c>
      <c r="V96" s="6" t="str">
        <f t="shared" si="30"/>
        <v/>
      </c>
      <c r="W96" s="46"/>
      <c r="X96" s="12"/>
      <c r="Y96" s="12"/>
      <c r="Z96" s="12"/>
      <c r="AA96" s="12"/>
    </row>
    <row r="97" spans="2:27" s="11" customFormat="1" ht="13.5" customHeight="1" x14ac:dyDescent="0.25">
      <c r="B97" s="134" t="str">
        <f t="shared" si="31"/>
        <v/>
      </c>
      <c r="C97" s="136"/>
      <c r="D97" s="20" t="str">
        <f t="shared" si="34"/>
        <v/>
      </c>
      <c r="E97" s="17" t="str">
        <f t="shared" si="22"/>
        <v/>
      </c>
      <c r="F97" s="17" t="str">
        <f t="shared" si="23"/>
        <v/>
      </c>
      <c r="G97" s="17" t="str">
        <f t="shared" si="24"/>
        <v/>
      </c>
      <c r="H97" s="17" t="str">
        <f t="shared" si="35"/>
        <v/>
      </c>
      <c r="I97" s="17" t="str">
        <f t="shared" si="25"/>
        <v/>
      </c>
      <c r="J97" s="17" t="str">
        <f t="shared" si="26"/>
        <v/>
      </c>
      <c r="K97" s="17" t="str">
        <f t="shared" si="36"/>
        <v/>
      </c>
      <c r="L97" s="14" t="str">
        <f t="shared" si="33"/>
        <v/>
      </c>
      <c r="M97" s="14" t="str">
        <f t="shared" si="37"/>
        <v/>
      </c>
      <c r="N97" s="14" t="str">
        <f t="shared" si="32"/>
        <v/>
      </c>
      <c r="O97" s="14"/>
      <c r="P97" s="14"/>
      <c r="Q97" s="14"/>
      <c r="R97" s="14"/>
      <c r="S97" s="14" t="str">
        <f t="shared" si="27"/>
        <v/>
      </c>
      <c r="T97" s="14" t="str">
        <f t="shared" si="28"/>
        <v/>
      </c>
      <c r="U97" s="21" t="str">
        <f t="shared" si="29"/>
        <v/>
      </c>
      <c r="V97" s="6" t="str">
        <f t="shared" si="30"/>
        <v/>
      </c>
      <c r="W97" s="46"/>
      <c r="X97" s="12"/>
      <c r="Y97" s="12"/>
      <c r="Z97" s="12"/>
      <c r="AA97" s="12"/>
    </row>
    <row r="98" spans="2:27" s="11" customFormat="1" ht="13.5" customHeight="1" x14ac:dyDescent="0.25">
      <c r="B98" s="134" t="str">
        <f t="shared" si="31"/>
        <v/>
      </c>
      <c r="C98" s="136"/>
      <c r="D98" s="20" t="str">
        <f t="shared" si="34"/>
        <v/>
      </c>
      <c r="E98" s="17" t="str">
        <f t="shared" si="22"/>
        <v/>
      </c>
      <c r="F98" s="17" t="str">
        <f t="shared" si="23"/>
        <v/>
      </c>
      <c r="G98" s="17" t="str">
        <f t="shared" si="24"/>
        <v/>
      </c>
      <c r="H98" s="17" t="str">
        <f t="shared" si="35"/>
        <v/>
      </c>
      <c r="I98" s="17" t="str">
        <f t="shared" si="25"/>
        <v/>
      </c>
      <c r="J98" s="17" t="str">
        <f t="shared" si="26"/>
        <v/>
      </c>
      <c r="K98" s="17" t="str">
        <f t="shared" si="36"/>
        <v/>
      </c>
      <c r="L98" s="14" t="str">
        <f t="shared" si="33"/>
        <v/>
      </c>
      <c r="M98" s="14" t="str">
        <f t="shared" si="37"/>
        <v/>
      </c>
      <c r="N98" s="14" t="str">
        <f t="shared" si="32"/>
        <v/>
      </c>
      <c r="O98" s="14"/>
      <c r="P98" s="14"/>
      <c r="Q98" s="14"/>
      <c r="R98" s="14"/>
      <c r="S98" s="14" t="str">
        <f t="shared" si="27"/>
        <v/>
      </c>
      <c r="T98" s="14" t="str">
        <f t="shared" si="28"/>
        <v/>
      </c>
      <c r="U98" s="21" t="str">
        <f t="shared" si="29"/>
        <v/>
      </c>
      <c r="V98" s="6" t="str">
        <f t="shared" si="30"/>
        <v/>
      </c>
      <c r="W98" s="46"/>
      <c r="X98" s="12"/>
      <c r="Y98" s="12"/>
      <c r="Z98" s="12"/>
      <c r="AA98" s="12"/>
    </row>
    <row r="99" spans="2:27" s="11" customFormat="1" ht="13.5" customHeight="1" x14ac:dyDescent="0.25">
      <c r="B99" s="134" t="str">
        <f t="shared" si="31"/>
        <v/>
      </c>
      <c r="C99" s="136"/>
      <c r="D99" s="20" t="str">
        <f t="shared" si="34"/>
        <v/>
      </c>
      <c r="E99" s="17" t="str">
        <f t="shared" si="22"/>
        <v/>
      </c>
      <c r="F99" s="17" t="str">
        <f t="shared" si="23"/>
        <v/>
      </c>
      <c r="G99" s="17" t="str">
        <f t="shared" si="24"/>
        <v/>
      </c>
      <c r="H99" s="17" t="str">
        <f t="shared" si="35"/>
        <v/>
      </c>
      <c r="I99" s="17" t="str">
        <f t="shared" si="25"/>
        <v/>
      </c>
      <c r="J99" s="17" t="str">
        <f t="shared" si="26"/>
        <v/>
      </c>
      <c r="K99" s="17" t="str">
        <f t="shared" si="36"/>
        <v/>
      </c>
      <c r="L99" s="14" t="str">
        <f t="shared" si="33"/>
        <v/>
      </c>
      <c r="M99" s="14" t="str">
        <f t="shared" si="37"/>
        <v/>
      </c>
      <c r="N99" s="14" t="str">
        <f t="shared" si="32"/>
        <v/>
      </c>
      <c r="O99" s="14"/>
      <c r="P99" s="14"/>
      <c r="Q99" s="14"/>
      <c r="R99" s="14"/>
      <c r="S99" s="14" t="str">
        <f t="shared" si="27"/>
        <v/>
      </c>
      <c r="T99" s="14" t="str">
        <f t="shared" si="28"/>
        <v/>
      </c>
      <c r="U99" s="21" t="str">
        <f t="shared" si="29"/>
        <v/>
      </c>
      <c r="V99" s="6" t="str">
        <f t="shared" si="30"/>
        <v/>
      </c>
      <c r="W99" s="46"/>
      <c r="X99" s="12"/>
      <c r="Y99" s="12"/>
      <c r="Z99" s="12"/>
      <c r="AA99" s="12"/>
    </row>
    <row r="100" spans="2:27" s="11" customFormat="1" ht="13.5" customHeight="1" x14ac:dyDescent="0.25">
      <c r="B100" s="134" t="str">
        <f t="shared" si="31"/>
        <v/>
      </c>
      <c r="C100" s="136"/>
      <c r="D100" s="20" t="str">
        <f t="shared" si="34"/>
        <v/>
      </c>
      <c r="E100" s="17" t="str">
        <f t="shared" si="22"/>
        <v/>
      </c>
      <c r="F100" s="17" t="str">
        <f t="shared" si="23"/>
        <v/>
      </c>
      <c r="G100" s="17" t="str">
        <f t="shared" si="24"/>
        <v/>
      </c>
      <c r="H100" s="17" t="str">
        <f t="shared" si="35"/>
        <v/>
      </c>
      <c r="I100" s="17" t="str">
        <f t="shared" si="25"/>
        <v/>
      </c>
      <c r="J100" s="17" t="str">
        <f t="shared" si="26"/>
        <v/>
      </c>
      <c r="K100" s="17" t="str">
        <f t="shared" si="36"/>
        <v/>
      </c>
      <c r="L100" s="14" t="str">
        <f t="shared" si="33"/>
        <v/>
      </c>
      <c r="M100" s="14" t="str">
        <f t="shared" si="37"/>
        <v/>
      </c>
      <c r="N100" s="14" t="str">
        <f t="shared" si="32"/>
        <v/>
      </c>
      <c r="O100" s="14"/>
      <c r="P100" s="14"/>
      <c r="Q100" s="14"/>
      <c r="R100" s="14"/>
      <c r="S100" s="14" t="str">
        <f t="shared" si="27"/>
        <v/>
      </c>
      <c r="T100" s="14" t="str">
        <f t="shared" si="28"/>
        <v/>
      </c>
      <c r="U100" s="21" t="str">
        <f t="shared" si="29"/>
        <v/>
      </c>
      <c r="V100" s="6" t="str">
        <f t="shared" si="30"/>
        <v/>
      </c>
      <c r="W100" s="46"/>
      <c r="X100" s="12"/>
      <c r="Y100" s="12"/>
      <c r="Z100" s="12"/>
      <c r="AA100" s="12"/>
    </row>
    <row r="101" spans="2:27" s="11" customFormat="1" ht="13.5" customHeight="1" x14ac:dyDescent="0.25">
      <c r="B101" s="134" t="str">
        <f t="shared" si="31"/>
        <v/>
      </c>
      <c r="C101" s="136"/>
      <c r="D101" s="20" t="str">
        <f t="shared" si="34"/>
        <v/>
      </c>
      <c r="E101" s="17" t="str">
        <f t="shared" si="22"/>
        <v/>
      </c>
      <c r="F101" s="17" t="str">
        <f t="shared" si="23"/>
        <v/>
      </c>
      <c r="G101" s="17" t="str">
        <f t="shared" si="24"/>
        <v/>
      </c>
      <c r="H101" s="17" t="str">
        <f t="shared" si="35"/>
        <v/>
      </c>
      <c r="I101" s="17" t="str">
        <f t="shared" si="25"/>
        <v/>
      </c>
      <c r="J101" s="17" t="str">
        <f t="shared" si="26"/>
        <v/>
      </c>
      <c r="K101" s="17" t="str">
        <f t="shared" si="36"/>
        <v/>
      </c>
      <c r="L101" s="14" t="str">
        <f t="shared" si="33"/>
        <v/>
      </c>
      <c r="M101" s="14" t="str">
        <f t="shared" si="37"/>
        <v/>
      </c>
      <c r="N101" s="14" t="str">
        <f t="shared" si="32"/>
        <v/>
      </c>
      <c r="O101" s="14"/>
      <c r="P101" s="14"/>
      <c r="Q101" s="14"/>
      <c r="R101" s="14"/>
      <c r="S101" s="14" t="str">
        <f t="shared" si="27"/>
        <v/>
      </c>
      <c r="T101" s="14" t="str">
        <f t="shared" si="28"/>
        <v/>
      </c>
      <c r="U101" s="21" t="str">
        <f t="shared" si="29"/>
        <v/>
      </c>
      <c r="V101" s="6" t="str">
        <f t="shared" si="30"/>
        <v/>
      </c>
      <c r="W101" s="46"/>
      <c r="X101" s="12"/>
      <c r="Y101" s="12"/>
      <c r="Z101" s="12"/>
      <c r="AA101" s="12"/>
    </row>
    <row r="102" spans="2:27" s="11" customFormat="1" ht="13.5" customHeight="1" x14ac:dyDescent="0.25">
      <c r="B102" s="134" t="str">
        <f t="shared" si="31"/>
        <v/>
      </c>
      <c r="C102" s="136"/>
      <c r="D102" s="20" t="str">
        <f t="shared" si="34"/>
        <v/>
      </c>
      <c r="E102" s="17" t="str">
        <f t="shared" si="22"/>
        <v/>
      </c>
      <c r="F102" s="17" t="str">
        <f t="shared" si="23"/>
        <v/>
      </c>
      <c r="G102" s="17" t="str">
        <f t="shared" si="24"/>
        <v/>
      </c>
      <c r="H102" s="17" t="str">
        <f t="shared" si="35"/>
        <v/>
      </c>
      <c r="I102" s="17" t="str">
        <f t="shared" si="25"/>
        <v/>
      </c>
      <c r="J102" s="17" t="str">
        <f t="shared" si="26"/>
        <v/>
      </c>
      <c r="K102" s="17" t="str">
        <f t="shared" si="36"/>
        <v/>
      </c>
      <c r="L102" s="14" t="str">
        <f t="shared" si="33"/>
        <v/>
      </c>
      <c r="M102" s="14" t="str">
        <f t="shared" si="37"/>
        <v/>
      </c>
      <c r="N102" s="14" t="str">
        <f t="shared" si="32"/>
        <v/>
      </c>
      <c r="O102" s="14"/>
      <c r="P102" s="14"/>
      <c r="Q102" s="14"/>
      <c r="R102" s="14"/>
      <c r="S102" s="14" t="str">
        <f t="shared" si="27"/>
        <v/>
      </c>
      <c r="T102" s="14" t="str">
        <f t="shared" si="28"/>
        <v/>
      </c>
      <c r="U102" s="21" t="str">
        <f t="shared" si="29"/>
        <v/>
      </c>
      <c r="V102" s="6" t="str">
        <f t="shared" si="30"/>
        <v/>
      </c>
      <c r="W102" s="46"/>
      <c r="X102" s="12"/>
      <c r="Y102" s="12"/>
      <c r="Z102" s="12"/>
      <c r="AA102" s="12"/>
    </row>
    <row r="103" spans="2:27" s="11" customFormat="1" ht="13.5" customHeight="1" x14ac:dyDescent="0.25">
      <c r="B103" s="134" t="str">
        <f t="shared" si="31"/>
        <v/>
      </c>
      <c r="C103" s="136"/>
      <c r="D103" s="20" t="str">
        <f t="shared" si="34"/>
        <v/>
      </c>
      <c r="E103" s="17" t="str">
        <f t="shared" si="22"/>
        <v/>
      </c>
      <c r="F103" s="17" t="str">
        <f t="shared" si="23"/>
        <v/>
      </c>
      <c r="G103" s="17" t="str">
        <f t="shared" si="24"/>
        <v/>
      </c>
      <c r="H103" s="17" t="str">
        <f t="shared" si="35"/>
        <v/>
      </c>
      <c r="I103" s="17" t="str">
        <f t="shared" si="25"/>
        <v/>
      </c>
      <c r="J103" s="17" t="str">
        <f t="shared" si="26"/>
        <v/>
      </c>
      <c r="K103" s="17" t="str">
        <f t="shared" si="36"/>
        <v/>
      </c>
      <c r="L103" s="14" t="str">
        <f t="shared" si="33"/>
        <v/>
      </c>
      <c r="M103" s="14" t="str">
        <f t="shared" si="37"/>
        <v/>
      </c>
      <c r="N103" s="14" t="str">
        <f t="shared" si="32"/>
        <v/>
      </c>
      <c r="O103" s="14"/>
      <c r="P103" s="14"/>
      <c r="Q103" s="14"/>
      <c r="R103" s="14"/>
      <c r="S103" s="14" t="str">
        <f t="shared" si="27"/>
        <v/>
      </c>
      <c r="T103" s="14" t="str">
        <f t="shared" si="28"/>
        <v/>
      </c>
      <c r="U103" s="21" t="str">
        <f t="shared" si="29"/>
        <v/>
      </c>
      <c r="V103" s="6" t="str">
        <f t="shared" si="30"/>
        <v/>
      </c>
      <c r="W103" s="46"/>
      <c r="X103" s="12"/>
      <c r="Y103" s="12"/>
      <c r="Z103" s="12"/>
      <c r="AA103" s="12"/>
    </row>
    <row r="104" spans="2:27" s="11" customFormat="1" ht="13.5" customHeight="1" x14ac:dyDescent="0.25">
      <c r="B104" s="134" t="str">
        <f t="shared" si="31"/>
        <v/>
      </c>
      <c r="C104" s="136"/>
      <c r="D104" s="20" t="str">
        <f t="shared" si="34"/>
        <v/>
      </c>
      <c r="E104" s="17" t="str">
        <f t="shared" si="22"/>
        <v/>
      </c>
      <c r="F104" s="17" t="str">
        <f t="shared" si="23"/>
        <v/>
      </c>
      <c r="G104" s="17" t="str">
        <f t="shared" si="24"/>
        <v/>
      </c>
      <c r="H104" s="17" t="str">
        <f t="shared" si="35"/>
        <v/>
      </c>
      <c r="I104" s="17" t="str">
        <f t="shared" si="25"/>
        <v/>
      </c>
      <c r="J104" s="17" t="str">
        <f t="shared" si="26"/>
        <v/>
      </c>
      <c r="K104" s="17" t="str">
        <f t="shared" si="36"/>
        <v/>
      </c>
      <c r="L104" s="14" t="str">
        <f t="shared" si="33"/>
        <v/>
      </c>
      <c r="M104" s="14" t="str">
        <f t="shared" si="37"/>
        <v/>
      </c>
      <c r="N104" s="14" t="str">
        <f t="shared" si="32"/>
        <v/>
      </c>
      <c r="O104" s="14"/>
      <c r="P104" s="14"/>
      <c r="Q104" s="14"/>
      <c r="R104" s="14"/>
      <c r="S104" s="14" t="str">
        <f t="shared" si="27"/>
        <v/>
      </c>
      <c r="T104" s="14" t="str">
        <f t="shared" si="28"/>
        <v/>
      </c>
      <c r="U104" s="21" t="str">
        <f t="shared" si="29"/>
        <v/>
      </c>
      <c r="V104" s="6" t="str">
        <f t="shared" si="30"/>
        <v/>
      </c>
      <c r="W104" s="46"/>
      <c r="X104" s="12"/>
      <c r="Y104" s="12"/>
      <c r="Z104" s="12"/>
      <c r="AA104" s="12"/>
    </row>
    <row r="105" spans="2:27" s="11" customFormat="1" ht="13.5" customHeight="1" x14ac:dyDescent="0.25">
      <c r="B105" s="134" t="str">
        <f t="shared" si="31"/>
        <v/>
      </c>
      <c r="C105" s="136"/>
      <c r="D105" s="20" t="str">
        <f t="shared" si="34"/>
        <v/>
      </c>
      <c r="E105" s="17" t="str">
        <f t="shared" si="22"/>
        <v/>
      </c>
      <c r="F105" s="17" t="str">
        <f t="shared" si="23"/>
        <v/>
      </c>
      <c r="G105" s="17" t="str">
        <f t="shared" si="24"/>
        <v/>
      </c>
      <c r="H105" s="17" t="str">
        <f t="shared" si="35"/>
        <v/>
      </c>
      <c r="I105" s="17" t="str">
        <f t="shared" si="25"/>
        <v/>
      </c>
      <c r="J105" s="17" t="str">
        <f t="shared" si="26"/>
        <v/>
      </c>
      <c r="K105" s="17" t="str">
        <f t="shared" si="36"/>
        <v/>
      </c>
      <c r="L105" s="14" t="str">
        <f t="shared" si="33"/>
        <v/>
      </c>
      <c r="M105" s="14" t="str">
        <f t="shared" si="37"/>
        <v/>
      </c>
      <c r="N105" s="14" t="str">
        <f t="shared" si="32"/>
        <v/>
      </c>
      <c r="O105" s="14"/>
      <c r="P105" s="14"/>
      <c r="Q105" s="14"/>
      <c r="R105" s="14"/>
      <c r="S105" s="14" t="str">
        <f t="shared" si="27"/>
        <v/>
      </c>
      <c r="T105" s="14" t="str">
        <f t="shared" si="28"/>
        <v/>
      </c>
      <c r="U105" s="21" t="str">
        <f t="shared" si="29"/>
        <v/>
      </c>
      <c r="V105" s="6" t="str">
        <f t="shared" si="30"/>
        <v/>
      </c>
      <c r="W105" s="46"/>
      <c r="X105" s="12"/>
      <c r="Y105" s="12"/>
      <c r="Z105" s="12"/>
      <c r="AA105" s="12"/>
    </row>
    <row r="106" spans="2:27" s="11" customFormat="1" ht="13.5" customHeight="1" x14ac:dyDescent="0.25">
      <c r="B106" s="134" t="str">
        <f t="shared" si="31"/>
        <v/>
      </c>
      <c r="C106" s="136"/>
      <c r="D106" s="20" t="str">
        <f t="shared" si="34"/>
        <v/>
      </c>
      <c r="E106" s="17" t="str">
        <f t="shared" si="22"/>
        <v/>
      </c>
      <c r="F106" s="17" t="str">
        <f t="shared" si="23"/>
        <v/>
      </c>
      <c r="G106" s="17" t="str">
        <f t="shared" si="24"/>
        <v/>
      </c>
      <c r="H106" s="17" t="str">
        <f t="shared" si="35"/>
        <v/>
      </c>
      <c r="I106" s="17" t="str">
        <f t="shared" si="25"/>
        <v/>
      </c>
      <c r="J106" s="17" t="str">
        <f t="shared" si="26"/>
        <v/>
      </c>
      <c r="K106" s="17" t="str">
        <f t="shared" si="36"/>
        <v/>
      </c>
      <c r="L106" s="14" t="str">
        <f t="shared" si="33"/>
        <v/>
      </c>
      <c r="M106" s="14" t="str">
        <f t="shared" si="37"/>
        <v/>
      </c>
      <c r="N106" s="14" t="str">
        <f t="shared" si="32"/>
        <v/>
      </c>
      <c r="O106" s="14"/>
      <c r="P106" s="14"/>
      <c r="Q106" s="14"/>
      <c r="R106" s="14"/>
      <c r="S106" s="14" t="str">
        <f t="shared" si="27"/>
        <v/>
      </c>
      <c r="T106" s="14" t="str">
        <f t="shared" si="28"/>
        <v/>
      </c>
      <c r="U106" s="21" t="str">
        <f t="shared" si="29"/>
        <v/>
      </c>
      <c r="V106" s="6" t="str">
        <f t="shared" si="30"/>
        <v/>
      </c>
      <c r="W106" s="46"/>
      <c r="X106" s="12"/>
      <c r="Y106" s="12"/>
      <c r="Z106" s="12"/>
      <c r="AA106" s="12"/>
    </row>
    <row r="107" spans="2:27" s="11" customFormat="1" ht="13.5" customHeight="1" x14ac:dyDescent="0.25">
      <c r="B107" s="134" t="str">
        <f t="shared" si="31"/>
        <v/>
      </c>
      <c r="C107" s="136"/>
      <c r="D107" s="20" t="str">
        <f t="shared" si="34"/>
        <v/>
      </c>
      <c r="E107" s="17" t="str">
        <f t="shared" si="22"/>
        <v/>
      </c>
      <c r="F107" s="17" t="str">
        <f t="shared" si="23"/>
        <v/>
      </c>
      <c r="G107" s="17" t="str">
        <f t="shared" si="24"/>
        <v/>
      </c>
      <c r="H107" s="17" t="str">
        <f t="shared" si="35"/>
        <v/>
      </c>
      <c r="I107" s="17" t="str">
        <f t="shared" si="25"/>
        <v/>
      </c>
      <c r="J107" s="17" t="str">
        <f t="shared" si="26"/>
        <v/>
      </c>
      <c r="K107" s="17" t="str">
        <f t="shared" si="36"/>
        <v/>
      </c>
      <c r="L107" s="14" t="str">
        <f t="shared" si="33"/>
        <v/>
      </c>
      <c r="M107" s="14" t="str">
        <f t="shared" si="37"/>
        <v/>
      </c>
      <c r="N107" s="14" t="str">
        <f t="shared" si="32"/>
        <v/>
      </c>
      <c r="O107" s="14"/>
      <c r="P107" s="14"/>
      <c r="Q107" s="14"/>
      <c r="R107" s="14"/>
      <c r="S107" s="14" t="str">
        <f t="shared" si="27"/>
        <v/>
      </c>
      <c r="T107" s="14" t="str">
        <f t="shared" si="28"/>
        <v/>
      </c>
      <c r="U107" s="21" t="str">
        <f t="shared" si="29"/>
        <v/>
      </c>
      <c r="V107" s="6" t="str">
        <f t="shared" si="30"/>
        <v/>
      </c>
      <c r="W107" s="46"/>
      <c r="X107" s="12"/>
      <c r="Y107" s="12"/>
      <c r="Z107" s="12"/>
      <c r="AA107" s="12"/>
    </row>
    <row r="108" spans="2:27" s="11" customFormat="1" ht="13.5" customHeight="1" x14ac:dyDescent="0.25">
      <c r="B108" s="134" t="str">
        <f t="shared" si="31"/>
        <v/>
      </c>
      <c r="C108" s="136"/>
      <c r="D108" s="20" t="str">
        <f t="shared" si="34"/>
        <v/>
      </c>
      <c r="E108" s="17" t="str">
        <f t="shared" si="22"/>
        <v/>
      </c>
      <c r="F108" s="17" t="str">
        <f t="shared" si="23"/>
        <v/>
      </c>
      <c r="G108" s="17" t="str">
        <f t="shared" si="24"/>
        <v/>
      </c>
      <c r="H108" s="17" t="str">
        <f t="shared" si="35"/>
        <v/>
      </c>
      <c r="I108" s="17" t="str">
        <f t="shared" si="25"/>
        <v/>
      </c>
      <c r="J108" s="17" t="str">
        <f t="shared" si="26"/>
        <v/>
      </c>
      <c r="K108" s="17" t="str">
        <f t="shared" si="36"/>
        <v/>
      </c>
      <c r="L108" s="14" t="str">
        <f t="shared" si="33"/>
        <v/>
      </c>
      <c r="M108" s="14" t="str">
        <f t="shared" si="37"/>
        <v/>
      </c>
      <c r="N108" s="14" t="str">
        <f t="shared" si="32"/>
        <v/>
      </c>
      <c r="O108" s="14"/>
      <c r="P108" s="14"/>
      <c r="Q108" s="14"/>
      <c r="R108" s="14"/>
      <c r="S108" s="14" t="str">
        <f t="shared" si="27"/>
        <v/>
      </c>
      <c r="T108" s="14" t="str">
        <f t="shared" si="28"/>
        <v/>
      </c>
      <c r="U108" s="21" t="str">
        <f t="shared" si="29"/>
        <v/>
      </c>
      <c r="V108" s="6" t="str">
        <f t="shared" si="30"/>
        <v/>
      </c>
      <c r="W108" s="46"/>
      <c r="X108" s="12"/>
      <c r="Y108" s="12"/>
      <c r="Z108" s="12"/>
      <c r="AA108" s="12"/>
    </row>
    <row r="109" spans="2:27" s="11" customFormat="1" ht="13.5" customHeight="1" x14ac:dyDescent="0.25">
      <c r="B109" s="134" t="str">
        <f t="shared" si="31"/>
        <v/>
      </c>
      <c r="C109" s="136"/>
      <c r="D109" s="20" t="str">
        <f t="shared" si="34"/>
        <v/>
      </c>
      <c r="E109" s="17" t="str">
        <f t="shared" si="22"/>
        <v/>
      </c>
      <c r="F109" s="17" t="str">
        <f t="shared" si="23"/>
        <v/>
      </c>
      <c r="G109" s="17" t="str">
        <f t="shared" si="24"/>
        <v/>
      </c>
      <c r="H109" s="17" t="str">
        <f t="shared" si="35"/>
        <v/>
      </c>
      <c r="I109" s="17" t="str">
        <f t="shared" si="25"/>
        <v/>
      </c>
      <c r="J109" s="17" t="str">
        <f t="shared" si="26"/>
        <v/>
      </c>
      <c r="K109" s="17" t="str">
        <f t="shared" si="36"/>
        <v/>
      </c>
      <c r="L109" s="14" t="str">
        <f t="shared" si="33"/>
        <v/>
      </c>
      <c r="M109" s="14" t="str">
        <f t="shared" si="37"/>
        <v/>
      </c>
      <c r="N109" s="14" t="str">
        <f t="shared" si="32"/>
        <v/>
      </c>
      <c r="O109" s="14"/>
      <c r="P109" s="14"/>
      <c r="Q109" s="14"/>
      <c r="R109" s="14"/>
      <c r="S109" s="14" t="str">
        <f t="shared" si="27"/>
        <v/>
      </c>
      <c r="T109" s="14" t="str">
        <f t="shared" si="28"/>
        <v/>
      </c>
      <c r="U109" s="21" t="str">
        <f t="shared" si="29"/>
        <v/>
      </c>
      <c r="V109" s="6" t="str">
        <f t="shared" si="30"/>
        <v/>
      </c>
      <c r="W109" s="46"/>
      <c r="X109" s="12"/>
      <c r="Y109" s="12"/>
      <c r="Z109" s="12"/>
      <c r="AA109" s="12"/>
    </row>
    <row r="110" spans="2:27" s="11" customFormat="1" ht="13.5" customHeight="1" x14ac:dyDescent="0.25">
      <c r="B110" s="134" t="str">
        <f t="shared" si="31"/>
        <v/>
      </c>
      <c r="C110" s="136"/>
      <c r="D110" s="20" t="str">
        <f t="shared" si="34"/>
        <v/>
      </c>
      <c r="E110" s="17" t="str">
        <f t="shared" si="22"/>
        <v/>
      </c>
      <c r="F110" s="17" t="str">
        <f t="shared" si="23"/>
        <v/>
      </c>
      <c r="G110" s="17" t="str">
        <f t="shared" si="24"/>
        <v/>
      </c>
      <c r="H110" s="17" t="str">
        <f t="shared" si="35"/>
        <v/>
      </c>
      <c r="I110" s="17" t="str">
        <f t="shared" si="25"/>
        <v/>
      </c>
      <c r="J110" s="17" t="str">
        <f t="shared" si="26"/>
        <v/>
      </c>
      <c r="K110" s="17" t="str">
        <f t="shared" si="36"/>
        <v/>
      </c>
      <c r="L110" s="14" t="str">
        <f t="shared" si="33"/>
        <v/>
      </c>
      <c r="M110" s="14" t="str">
        <f t="shared" si="37"/>
        <v/>
      </c>
      <c r="N110" s="14" t="str">
        <f t="shared" si="32"/>
        <v/>
      </c>
      <c r="O110" s="14"/>
      <c r="P110" s="14"/>
      <c r="Q110" s="14"/>
      <c r="R110" s="14"/>
      <c r="S110" s="14" t="str">
        <f t="shared" si="27"/>
        <v/>
      </c>
      <c r="T110" s="14" t="str">
        <f t="shared" si="28"/>
        <v/>
      </c>
      <c r="U110" s="21" t="str">
        <f t="shared" si="29"/>
        <v/>
      </c>
      <c r="V110" s="6" t="str">
        <f t="shared" si="30"/>
        <v/>
      </c>
      <c r="W110" s="46"/>
      <c r="X110" s="12"/>
      <c r="Y110" s="12"/>
      <c r="Z110" s="12"/>
      <c r="AA110" s="12"/>
    </row>
    <row r="111" spans="2:27" s="11" customFormat="1" ht="13.5" customHeight="1" x14ac:dyDescent="0.25">
      <c r="B111" s="134" t="str">
        <f t="shared" si="31"/>
        <v/>
      </c>
      <c r="C111" s="136"/>
      <c r="D111" s="20" t="str">
        <f t="shared" si="34"/>
        <v/>
      </c>
      <c r="E111" s="17" t="str">
        <f t="shared" si="22"/>
        <v/>
      </c>
      <c r="F111" s="17" t="str">
        <f t="shared" si="23"/>
        <v/>
      </c>
      <c r="G111" s="17" t="str">
        <f t="shared" si="24"/>
        <v/>
      </c>
      <c r="H111" s="17" t="str">
        <f t="shared" si="35"/>
        <v/>
      </c>
      <c r="I111" s="17" t="str">
        <f t="shared" si="25"/>
        <v/>
      </c>
      <c r="J111" s="17" t="str">
        <f t="shared" si="26"/>
        <v/>
      </c>
      <c r="K111" s="17" t="str">
        <f t="shared" si="36"/>
        <v/>
      </c>
      <c r="L111" s="14" t="str">
        <f t="shared" si="33"/>
        <v/>
      </c>
      <c r="M111" s="14" t="str">
        <f t="shared" si="37"/>
        <v/>
      </c>
      <c r="N111" s="14" t="str">
        <f t="shared" si="32"/>
        <v/>
      </c>
      <c r="O111" s="14"/>
      <c r="P111" s="14"/>
      <c r="Q111" s="14"/>
      <c r="R111" s="14"/>
      <c r="S111" s="14" t="str">
        <f t="shared" si="27"/>
        <v/>
      </c>
      <c r="T111" s="14" t="str">
        <f t="shared" si="28"/>
        <v/>
      </c>
      <c r="U111" s="21" t="str">
        <f t="shared" si="29"/>
        <v/>
      </c>
      <c r="V111" s="6" t="str">
        <f t="shared" si="30"/>
        <v/>
      </c>
      <c r="W111" s="46"/>
      <c r="X111" s="12"/>
      <c r="Y111" s="12"/>
      <c r="Z111" s="12"/>
      <c r="AA111" s="12"/>
    </row>
    <row r="112" spans="2:27" s="11" customFormat="1" ht="13.5" customHeight="1" x14ac:dyDescent="0.25">
      <c r="B112" s="134" t="str">
        <f t="shared" si="31"/>
        <v/>
      </c>
      <c r="C112" s="136"/>
      <c r="D112" s="20" t="str">
        <f t="shared" si="34"/>
        <v/>
      </c>
      <c r="E112" s="17" t="str">
        <f t="shared" si="22"/>
        <v/>
      </c>
      <c r="F112" s="17" t="str">
        <f t="shared" si="23"/>
        <v/>
      </c>
      <c r="G112" s="17" t="str">
        <f t="shared" si="24"/>
        <v/>
      </c>
      <c r="H112" s="17" t="str">
        <f t="shared" si="35"/>
        <v/>
      </c>
      <c r="I112" s="17" t="str">
        <f t="shared" si="25"/>
        <v/>
      </c>
      <c r="J112" s="17" t="str">
        <f t="shared" si="26"/>
        <v/>
      </c>
      <c r="K112" s="17" t="str">
        <f t="shared" si="36"/>
        <v/>
      </c>
      <c r="L112" s="14" t="str">
        <f t="shared" si="33"/>
        <v/>
      </c>
      <c r="M112" s="14" t="str">
        <f t="shared" si="37"/>
        <v/>
      </c>
      <c r="N112" s="14" t="str">
        <f t="shared" si="32"/>
        <v/>
      </c>
      <c r="O112" s="14"/>
      <c r="P112" s="14"/>
      <c r="Q112" s="14"/>
      <c r="R112" s="14"/>
      <c r="S112" s="14" t="str">
        <f t="shared" si="27"/>
        <v/>
      </c>
      <c r="T112" s="14" t="str">
        <f t="shared" si="28"/>
        <v/>
      </c>
      <c r="U112" s="21" t="str">
        <f t="shared" si="29"/>
        <v/>
      </c>
      <c r="V112" s="6" t="str">
        <f t="shared" si="30"/>
        <v/>
      </c>
      <c r="W112" s="46"/>
      <c r="X112" s="12"/>
      <c r="Y112" s="12"/>
      <c r="Z112" s="12"/>
      <c r="AA112" s="12"/>
    </row>
    <row r="113" spans="2:27" s="11" customFormat="1" ht="13.5" customHeight="1" x14ac:dyDescent="0.25">
      <c r="B113" s="134" t="str">
        <f t="shared" si="31"/>
        <v/>
      </c>
      <c r="C113" s="136"/>
      <c r="D113" s="20" t="str">
        <f t="shared" si="34"/>
        <v/>
      </c>
      <c r="E113" s="17" t="str">
        <f t="shared" si="22"/>
        <v/>
      </c>
      <c r="F113" s="17" t="str">
        <f t="shared" si="23"/>
        <v/>
      </c>
      <c r="G113" s="17" t="str">
        <f t="shared" si="24"/>
        <v/>
      </c>
      <c r="H113" s="17" t="str">
        <f t="shared" si="35"/>
        <v/>
      </c>
      <c r="I113" s="17" t="str">
        <f t="shared" si="25"/>
        <v/>
      </c>
      <c r="J113" s="17" t="str">
        <f t="shared" si="26"/>
        <v/>
      </c>
      <c r="K113" s="17" t="str">
        <f t="shared" si="36"/>
        <v/>
      </c>
      <c r="L113" s="14" t="str">
        <f t="shared" si="33"/>
        <v/>
      </c>
      <c r="M113" s="14" t="str">
        <f t="shared" si="37"/>
        <v/>
      </c>
      <c r="N113" s="14" t="str">
        <f t="shared" si="32"/>
        <v/>
      </c>
      <c r="O113" s="14"/>
      <c r="P113" s="14"/>
      <c r="Q113" s="14"/>
      <c r="R113" s="14"/>
      <c r="S113" s="14" t="str">
        <f t="shared" si="27"/>
        <v/>
      </c>
      <c r="T113" s="14" t="str">
        <f t="shared" si="28"/>
        <v/>
      </c>
      <c r="U113" s="21" t="str">
        <f t="shared" si="29"/>
        <v/>
      </c>
      <c r="V113" s="6" t="str">
        <f t="shared" si="30"/>
        <v/>
      </c>
      <c r="W113" s="46"/>
      <c r="X113" s="12"/>
      <c r="Y113" s="12"/>
      <c r="Z113" s="12"/>
      <c r="AA113" s="12"/>
    </row>
    <row r="114" spans="2:27" s="11" customFormat="1" ht="13.5" customHeight="1" x14ac:dyDescent="0.25">
      <c r="B114" s="134" t="str">
        <f t="shared" si="31"/>
        <v/>
      </c>
      <c r="C114" s="136"/>
      <c r="D114" s="20" t="str">
        <f t="shared" si="34"/>
        <v/>
      </c>
      <c r="E114" s="17" t="str">
        <f t="shared" si="22"/>
        <v/>
      </c>
      <c r="F114" s="17" t="str">
        <f t="shared" si="23"/>
        <v/>
      </c>
      <c r="G114" s="17" t="str">
        <f t="shared" si="24"/>
        <v/>
      </c>
      <c r="H114" s="17" t="str">
        <f t="shared" si="35"/>
        <v/>
      </c>
      <c r="I114" s="17" t="str">
        <f t="shared" si="25"/>
        <v/>
      </c>
      <c r="J114" s="17" t="str">
        <f t="shared" si="26"/>
        <v/>
      </c>
      <c r="K114" s="17" t="str">
        <f t="shared" si="36"/>
        <v/>
      </c>
      <c r="L114" s="14" t="str">
        <f t="shared" si="33"/>
        <v/>
      </c>
      <c r="M114" s="14" t="str">
        <f t="shared" si="37"/>
        <v/>
      </c>
      <c r="N114" s="14" t="str">
        <f t="shared" si="32"/>
        <v/>
      </c>
      <c r="O114" s="14"/>
      <c r="P114" s="14"/>
      <c r="Q114" s="14"/>
      <c r="R114" s="14"/>
      <c r="S114" s="14" t="str">
        <f t="shared" si="27"/>
        <v/>
      </c>
      <c r="T114" s="14" t="str">
        <f t="shared" si="28"/>
        <v/>
      </c>
      <c r="U114" s="21" t="str">
        <f t="shared" si="29"/>
        <v/>
      </c>
      <c r="V114" s="6" t="str">
        <f t="shared" si="30"/>
        <v/>
      </c>
      <c r="W114" s="46"/>
      <c r="X114" s="12"/>
      <c r="Y114" s="12"/>
      <c r="Z114" s="12"/>
      <c r="AA114" s="12"/>
    </row>
    <row r="115" spans="2:27" s="11" customFormat="1" ht="13.5" customHeight="1" x14ac:dyDescent="0.25">
      <c r="B115" s="134" t="str">
        <f t="shared" si="31"/>
        <v/>
      </c>
      <c r="C115" s="136"/>
      <c r="D115" s="20" t="str">
        <f t="shared" si="34"/>
        <v/>
      </c>
      <c r="E115" s="17" t="str">
        <f t="shared" si="22"/>
        <v/>
      </c>
      <c r="F115" s="17" t="str">
        <f t="shared" si="23"/>
        <v/>
      </c>
      <c r="G115" s="17" t="str">
        <f t="shared" si="24"/>
        <v/>
      </c>
      <c r="H115" s="17" t="str">
        <f t="shared" si="35"/>
        <v/>
      </c>
      <c r="I115" s="17" t="str">
        <f t="shared" si="25"/>
        <v/>
      </c>
      <c r="J115" s="17" t="str">
        <f t="shared" si="26"/>
        <v/>
      </c>
      <c r="K115" s="17" t="str">
        <f t="shared" si="36"/>
        <v/>
      </c>
      <c r="L115" s="14" t="str">
        <f t="shared" si="33"/>
        <v/>
      </c>
      <c r="M115" s="14" t="str">
        <f t="shared" si="37"/>
        <v/>
      </c>
      <c r="N115" s="14" t="str">
        <f t="shared" si="32"/>
        <v/>
      </c>
      <c r="O115" s="14"/>
      <c r="P115" s="14"/>
      <c r="Q115" s="14"/>
      <c r="R115" s="14"/>
      <c r="S115" s="14" t="str">
        <f t="shared" si="27"/>
        <v/>
      </c>
      <c r="T115" s="14" t="str">
        <f t="shared" si="28"/>
        <v/>
      </c>
      <c r="U115" s="21" t="str">
        <f t="shared" si="29"/>
        <v/>
      </c>
      <c r="V115" s="6" t="str">
        <f t="shared" si="30"/>
        <v/>
      </c>
      <c r="W115" s="46"/>
      <c r="X115" s="12"/>
      <c r="Y115" s="12"/>
      <c r="Z115" s="12"/>
      <c r="AA115" s="12"/>
    </row>
    <row r="116" spans="2:27" s="11" customFormat="1" ht="13.5" customHeight="1" x14ac:dyDescent="0.25">
      <c r="B116" s="134" t="str">
        <f t="shared" si="31"/>
        <v/>
      </c>
      <c r="C116" s="136"/>
      <c r="D116" s="20" t="str">
        <f t="shared" si="34"/>
        <v/>
      </c>
      <c r="E116" s="17" t="str">
        <f t="shared" si="22"/>
        <v/>
      </c>
      <c r="F116" s="17" t="str">
        <f t="shared" si="23"/>
        <v/>
      </c>
      <c r="G116" s="17" t="str">
        <f t="shared" si="24"/>
        <v/>
      </c>
      <c r="H116" s="17" t="str">
        <f t="shared" si="35"/>
        <v/>
      </c>
      <c r="I116" s="17" t="str">
        <f t="shared" si="25"/>
        <v/>
      </c>
      <c r="J116" s="17" t="str">
        <f t="shared" si="26"/>
        <v/>
      </c>
      <c r="K116" s="17" t="str">
        <f t="shared" si="36"/>
        <v/>
      </c>
      <c r="L116" s="14" t="str">
        <f t="shared" si="33"/>
        <v/>
      </c>
      <c r="M116" s="14" t="str">
        <f t="shared" si="37"/>
        <v/>
      </c>
      <c r="N116" s="14" t="str">
        <f t="shared" si="32"/>
        <v/>
      </c>
      <c r="O116" s="14"/>
      <c r="P116" s="14"/>
      <c r="Q116" s="14"/>
      <c r="R116" s="14"/>
      <c r="S116" s="14" t="str">
        <f t="shared" si="27"/>
        <v/>
      </c>
      <c r="T116" s="14" t="str">
        <f t="shared" si="28"/>
        <v/>
      </c>
      <c r="U116" s="21" t="str">
        <f t="shared" si="29"/>
        <v/>
      </c>
      <c r="V116" s="6" t="str">
        <f t="shared" si="30"/>
        <v/>
      </c>
      <c r="W116" s="46"/>
      <c r="X116" s="12"/>
      <c r="Y116" s="12"/>
      <c r="Z116" s="12"/>
      <c r="AA116" s="12"/>
    </row>
    <row r="117" spans="2:27" s="11" customFormat="1" ht="13.5" customHeight="1" x14ac:dyDescent="0.25">
      <c r="B117" s="134" t="str">
        <f t="shared" si="31"/>
        <v/>
      </c>
      <c r="C117" s="136"/>
      <c r="D117" s="20" t="str">
        <f t="shared" si="34"/>
        <v/>
      </c>
      <c r="E117" s="17" t="str">
        <f t="shared" si="22"/>
        <v/>
      </c>
      <c r="F117" s="17" t="str">
        <f t="shared" si="23"/>
        <v/>
      </c>
      <c r="G117" s="17" t="str">
        <f t="shared" si="24"/>
        <v/>
      </c>
      <c r="H117" s="17" t="str">
        <f t="shared" si="35"/>
        <v/>
      </c>
      <c r="I117" s="17" t="str">
        <f t="shared" si="25"/>
        <v/>
      </c>
      <c r="J117" s="17" t="str">
        <f t="shared" si="26"/>
        <v/>
      </c>
      <c r="K117" s="17" t="str">
        <f t="shared" si="36"/>
        <v/>
      </c>
      <c r="L117" s="14" t="str">
        <f t="shared" si="33"/>
        <v/>
      </c>
      <c r="M117" s="14" t="str">
        <f t="shared" si="37"/>
        <v/>
      </c>
      <c r="N117" s="14" t="str">
        <f t="shared" si="32"/>
        <v/>
      </c>
      <c r="O117" s="14"/>
      <c r="P117" s="14"/>
      <c r="Q117" s="14"/>
      <c r="R117" s="14"/>
      <c r="S117" s="14" t="str">
        <f t="shared" si="27"/>
        <v/>
      </c>
      <c r="T117" s="14" t="str">
        <f t="shared" si="28"/>
        <v/>
      </c>
      <c r="U117" s="21" t="str">
        <f t="shared" si="29"/>
        <v/>
      </c>
      <c r="V117" s="6" t="str">
        <f t="shared" si="30"/>
        <v/>
      </c>
      <c r="W117" s="46"/>
      <c r="X117" s="12"/>
      <c r="Y117" s="12"/>
      <c r="Z117" s="12"/>
      <c r="AA117" s="12"/>
    </row>
    <row r="118" spans="2:27" s="11" customFormat="1" ht="13.5" customHeight="1" x14ac:dyDescent="0.25">
      <c r="B118" s="134" t="str">
        <f t="shared" si="31"/>
        <v/>
      </c>
      <c r="C118" s="136"/>
      <c r="D118" s="20" t="str">
        <f t="shared" si="34"/>
        <v/>
      </c>
      <c r="E118" s="17" t="str">
        <f t="shared" si="22"/>
        <v/>
      </c>
      <c r="F118" s="17" t="str">
        <f t="shared" si="23"/>
        <v/>
      </c>
      <c r="G118" s="17" t="str">
        <f t="shared" si="24"/>
        <v/>
      </c>
      <c r="H118" s="17" t="str">
        <f t="shared" si="35"/>
        <v/>
      </c>
      <c r="I118" s="17" t="str">
        <f t="shared" si="25"/>
        <v/>
      </c>
      <c r="J118" s="17" t="str">
        <f t="shared" si="26"/>
        <v/>
      </c>
      <c r="K118" s="17" t="str">
        <f t="shared" si="36"/>
        <v/>
      </c>
      <c r="L118" s="14" t="str">
        <f t="shared" si="33"/>
        <v/>
      </c>
      <c r="M118" s="14" t="str">
        <f t="shared" si="37"/>
        <v/>
      </c>
      <c r="N118" s="14" t="str">
        <f t="shared" si="32"/>
        <v/>
      </c>
      <c r="O118" s="14"/>
      <c r="P118" s="14"/>
      <c r="Q118" s="14"/>
      <c r="R118" s="14"/>
      <c r="S118" s="14" t="str">
        <f t="shared" si="27"/>
        <v/>
      </c>
      <c r="T118" s="14" t="str">
        <f t="shared" si="28"/>
        <v/>
      </c>
      <c r="U118" s="21" t="str">
        <f t="shared" si="29"/>
        <v/>
      </c>
      <c r="V118" s="6" t="str">
        <f t="shared" si="30"/>
        <v/>
      </c>
      <c r="W118" s="46"/>
      <c r="X118" s="12"/>
      <c r="Y118" s="12"/>
      <c r="Z118" s="12"/>
      <c r="AA118" s="12"/>
    </row>
    <row r="119" spans="2:27" s="11" customFormat="1" ht="13.5" customHeight="1" x14ac:dyDescent="0.25">
      <c r="B119" s="134" t="str">
        <f t="shared" si="31"/>
        <v/>
      </c>
      <c r="C119" s="136"/>
      <c r="D119" s="20" t="str">
        <f t="shared" si="34"/>
        <v/>
      </c>
      <c r="E119" s="17" t="str">
        <f t="shared" si="22"/>
        <v/>
      </c>
      <c r="F119" s="17" t="str">
        <f t="shared" si="23"/>
        <v/>
      </c>
      <c r="G119" s="17" t="str">
        <f t="shared" si="24"/>
        <v/>
      </c>
      <c r="H119" s="17" t="str">
        <f t="shared" si="35"/>
        <v/>
      </c>
      <c r="I119" s="17" t="str">
        <f t="shared" si="25"/>
        <v/>
      </c>
      <c r="J119" s="17" t="str">
        <f t="shared" si="26"/>
        <v/>
      </c>
      <c r="K119" s="17" t="str">
        <f t="shared" si="36"/>
        <v/>
      </c>
      <c r="L119" s="14" t="str">
        <f t="shared" si="33"/>
        <v/>
      </c>
      <c r="M119" s="14" t="str">
        <f t="shared" si="37"/>
        <v/>
      </c>
      <c r="N119" s="14" t="str">
        <f t="shared" si="32"/>
        <v/>
      </c>
      <c r="O119" s="14"/>
      <c r="P119" s="14"/>
      <c r="Q119" s="14"/>
      <c r="R119" s="14"/>
      <c r="S119" s="14" t="str">
        <f t="shared" si="27"/>
        <v/>
      </c>
      <c r="T119" s="14" t="str">
        <f t="shared" si="28"/>
        <v/>
      </c>
      <c r="U119" s="21" t="str">
        <f t="shared" si="29"/>
        <v/>
      </c>
      <c r="V119" s="6" t="str">
        <f t="shared" si="30"/>
        <v/>
      </c>
      <c r="W119" s="46"/>
      <c r="X119" s="12"/>
      <c r="Y119" s="12"/>
      <c r="Z119" s="12"/>
      <c r="AA119" s="12"/>
    </row>
    <row r="120" spans="2:27" s="11" customFormat="1" ht="13.5" customHeight="1" x14ac:dyDescent="0.25">
      <c r="B120" s="134" t="str">
        <f t="shared" si="31"/>
        <v/>
      </c>
      <c r="C120" s="136"/>
      <c r="D120" s="20" t="str">
        <f t="shared" si="34"/>
        <v/>
      </c>
      <c r="E120" s="17" t="str">
        <f t="shared" si="22"/>
        <v/>
      </c>
      <c r="F120" s="17" t="str">
        <f t="shared" si="23"/>
        <v/>
      </c>
      <c r="G120" s="17" t="str">
        <f t="shared" si="24"/>
        <v/>
      </c>
      <c r="H120" s="17" t="str">
        <f t="shared" si="35"/>
        <v/>
      </c>
      <c r="I120" s="17" t="str">
        <f t="shared" si="25"/>
        <v/>
      </c>
      <c r="J120" s="17" t="str">
        <f t="shared" si="26"/>
        <v/>
      </c>
      <c r="K120" s="17" t="str">
        <f t="shared" si="36"/>
        <v/>
      </c>
      <c r="L120" s="14" t="str">
        <f t="shared" si="33"/>
        <v/>
      </c>
      <c r="M120" s="14" t="str">
        <f t="shared" si="37"/>
        <v/>
      </c>
      <c r="N120" s="14" t="str">
        <f t="shared" si="32"/>
        <v/>
      </c>
      <c r="O120" s="14"/>
      <c r="P120" s="14"/>
      <c r="Q120" s="14"/>
      <c r="R120" s="14"/>
      <c r="S120" s="14" t="str">
        <f t="shared" si="27"/>
        <v/>
      </c>
      <c r="T120" s="14" t="str">
        <f t="shared" si="28"/>
        <v/>
      </c>
      <c r="U120" s="21" t="str">
        <f t="shared" si="29"/>
        <v/>
      </c>
      <c r="V120" s="6" t="str">
        <f t="shared" si="30"/>
        <v/>
      </c>
      <c r="W120" s="46"/>
      <c r="X120" s="12"/>
      <c r="Y120" s="12"/>
      <c r="Z120" s="12"/>
      <c r="AA120" s="12"/>
    </row>
    <row r="121" spans="2:27" s="11" customFormat="1" ht="13.5" customHeight="1" x14ac:dyDescent="0.25">
      <c r="B121" s="134" t="str">
        <f t="shared" si="31"/>
        <v/>
      </c>
      <c r="C121" s="136"/>
      <c r="D121" s="20" t="str">
        <f t="shared" si="34"/>
        <v/>
      </c>
      <c r="E121" s="17" t="str">
        <f t="shared" si="22"/>
        <v/>
      </c>
      <c r="F121" s="17" t="str">
        <f t="shared" si="23"/>
        <v/>
      </c>
      <c r="G121" s="17" t="str">
        <f t="shared" si="24"/>
        <v/>
      </c>
      <c r="H121" s="17" t="str">
        <f t="shared" si="35"/>
        <v/>
      </c>
      <c r="I121" s="17" t="str">
        <f t="shared" si="25"/>
        <v/>
      </c>
      <c r="J121" s="17" t="str">
        <f t="shared" si="26"/>
        <v/>
      </c>
      <c r="K121" s="17" t="str">
        <f t="shared" si="36"/>
        <v/>
      </c>
      <c r="L121" s="14" t="str">
        <f t="shared" si="33"/>
        <v/>
      </c>
      <c r="M121" s="14" t="str">
        <f t="shared" si="37"/>
        <v/>
      </c>
      <c r="N121" s="14" t="str">
        <f t="shared" si="32"/>
        <v/>
      </c>
      <c r="O121" s="14"/>
      <c r="P121" s="14"/>
      <c r="Q121" s="14"/>
      <c r="R121" s="14"/>
      <c r="S121" s="14" t="str">
        <f t="shared" si="27"/>
        <v/>
      </c>
      <c r="T121" s="14" t="str">
        <f t="shared" si="28"/>
        <v/>
      </c>
      <c r="U121" s="21" t="str">
        <f t="shared" si="29"/>
        <v/>
      </c>
      <c r="V121" s="6" t="str">
        <f t="shared" si="30"/>
        <v/>
      </c>
      <c r="W121" s="46"/>
      <c r="X121" s="12"/>
      <c r="Y121" s="12"/>
      <c r="Z121" s="12"/>
      <c r="AA121" s="12"/>
    </row>
    <row r="122" spans="2:27" s="11" customFormat="1" ht="13.5" customHeight="1" x14ac:dyDescent="0.25">
      <c r="B122" s="134" t="str">
        <f t="shared" si="31"/>
        <v/>
      </c>
      <c r="C122" s="136"/>
      <c r="D122" s="20" t="str">
        <f t="shared" si="34"/>
        <v/>
      </c>
      <c r="E122" s="17" t="str">
        <f t="shared" si="22"/>
        <v/>
      </c>
      <c r="F122" s="17" t="str">
        <f t="shared" si="23"/>
        <v/>
      </c>
      <c r="G122" s="17" t="str">
        <f t="shared" si="24"/>
        <v/>
      </c>
      <c r="H122" s="17" t="str">
        <f t="shared" si="35"/>
        <v/>
      </c>
      <c r="I122" s="17" t="str">
        <f t="shared" si="25"/>
        <v/>
      </c>
      <c r="J122" s="17" t="str">
        <f t="shared" si="26"/>
        <v/>
      </c>
      <c r="K122" s="17" t="str">
        <f t="shared" si="36"/>
        <v/>
      </c>
      <c r="L122" s="14" t="str">
        <f t="shared" si="33"/>
        <v/>
      </c>
      <c r="M122" s="14" t="str">
        <f t="shared" si="37"/>
        <v/>
      </c>
      <c r="N122" s="14" t="str">
        <f t="shared" si="32"/>
        <v/>
      </c>
      <c r="O122" s="14"/>
      <c r="P122" s="14"/>
      <c r="Q122" s="14"/>
      <c r="R122" s="14"/>
      <c r="S122" s="14" t="str">
        <f t="shared" si="27"/>
        <v/>
      </c>
      <c r="T122" s="14" t="str">
        <f t="shared" si="28"/>
        <v/>
      </c>
      <c r="U122" s="21" t="str">
        <f t="shared" si="29"/>
        <v/>
      </c>
      <c r="V122" s="6" t="str">
        <f t="shared" si="30"/>
        <v/>
      </c>
      <c r="W122" s="46"/>
      <c r="X122" s="12"/>
      <c r="Y122" s="12"/>
      <c r="Z122" s="12"/>
      <c r="AA122" s="12"/>
    </row>
    <row r="123" spans="2:27" s="11" customFormat="1" ht="13.5" customHeight="1" x14ac:dyDescent="0.25">
      <c r="B123" s="134" t="str">
        <f t="shared" si="31"/>
        <v/>
      </c>
      <c r="C123" s="136"/>
      <c r="D123" s="20" t="str">
        <f t="shared" si="34"/>
        <v/>
      </c>
      <c r="E123" s="17" t="str">
        <f t="shared" si="22"/>
        <v/>
      </c>
      <c r="F123" s="17" t="str">
        <f t="shared" si="23"/>
        <v/>
      </c>
      <c r="G123" s="17" t="str">
        <f t="shared" si="24"/>
        <v/>
      </c>
      <c r="H123" s="17" t="str">
        <f t="shared" si="35"/>
        <v/>
      </c>
      <c r="I123" s="17" t="str">
        <f t="shared" si="25"/>
        <v/>
      </c>
      <c r="J123" s="17" t="str">
        <f t="shared" si="26"/>
        <v/>
      </c>
      <c r="K123" s="17" t="str">
        <f t="shared" si="36"/>
        <v/>
      </c>
      <c r="L123" s="14" t="str">
        <f t="shared" si="33"/>
        <v/>
      </c>
      <c r="M123" s="14" t="str">
        <f t="shared" si="37"/>
        <v/>
      </c>
      <c r="N123" s="14" t="str">
        <f t="shared" si="32"/>
        <v/>
      </c>
      <c r="O123" s="14"/>
      <c r="P123" s="14"/>
      <c r="Q123" s="14"/>
      <c r="R123" s="14"/>
      <c r="S123" s="14" t="str">
        <f t="shared" si="27"/>
        <v/>
      </c>
      <c r="T123" s="14" t="str">
        <f t="shared" si="28"/>
        <v/>
      </c>
      <c r="U123" s="21" t="str">
        <f t="shared" si="29"/>
        <v/>
      </c>
      <c r="V123" s="6" t="str">
        <f t="shared" si="30"/>
        <v/>
      </c>
      <c r="W123" s="46"/>
      <c r="X123" s="12"/>
      <c r="Y123" s="12"/>
      <c r="Z123" s="12"/>
      <c r="AA123" s="12"/>
    </row>
    <row r="124" spans="2:27" s="11" customFormat="1" ht="13.5" customHeight="1" x14ac:dyDescent="0.25">
      <c r="B124" s="134" t="str">
        <f t="shared" si="31"/>
        <v/>
      </c>
      <c r="C124" s="136"/>
      <c r="D124" s="20" t="str">
        <f t="shared" si="34"/>
        <v/>
      </c>
      <c r="E124" s="17" t="str">
        <f t="shared" si="22"/>
        <v/>
      </c>
      <c r="F124" s="17" t="str">
        <f t="shared" si="23"/>
        <v/>
      </c>
      <c r="G124" s="17" t="str">
        <f t="shared" si="24"/>
        <v/>
      </c>
      <c r="H124" s="17" t="str">
        <f t="shared" si="35"/>
        <v/>
      </c>
      <c r="I124" s="17" t="str">
        <f t="shared" si="25"/>
        <v/>
      </c>
      <c r="J124" s="17" t="str">
        <f t="shared" si="26"/>
        <v/>
      </c>
      <c r="K124" s="17" t="str">
        <f t="shared" si="36"/>
        <v/>
      </c>
      <c r="L124" s="14" t="str">
        <f t="shared" si="33"/>
        <v/>
      </c>
      <c r="M124" s="14" t="str">
        <f t="shared" si="37"/>
        <v/>
      </c>
      <c r="N124" s="14" t="str">
        <f t="shared" si="32"/>
        <v/>
      </c>
      <c r="O124" s="14"/>
      <c r="P124" s="14"/>
      <c r="Q124" s="14"/>
      <c r="R124" s="14"/>
      <c r="S124" s="14" t="str">
        <f t="shared" si="27"/>
        <v/>
      </c>
      <c r="T124" s="14" t="str">
        <f t="shared" si="28"/>
        <v/>
      </c>
      <c r="U124" s="21" t="str">
        <f t="shared" si="29"/>
        <v/>
      </c>
      <c r="V124" s="6" t="str">
        <f t="shared" si="30"/>
        <v/>
      </c>
      <c r="W124" s="46"/>
      <c r="X124" s="12"/>
      <c r="Y124" s="12"/>
      <c r="Z124" s="12"/>
      <c r="AA124" s="12"/>
    </row>
    <row r="125" spans="2:27" s="11" customFormat="1" ht="13.5" customHeight="1" x14ac:dyDescent="0.25">
      <c r="B125" s="134" t="str">
        <f t="shared" si="31"/>
        <v/>
      </c>
      <c r="C125" s="136"/>
      <c r="D125" s="20" t="str">
        <f t="shared" si="34"/>
        <v/>
      </c>
      <c r="E125" s="17" t="str">
        <f t="shared" si="22"/>
        <v/>
      </c>
      <c r="F125" s="17" t="str">
        <f t="shared" si="23"/>
        <v/>
      </c>
      <c r="G125" s="17" t="str">
        <f t="shared" si="24"/>
        <v/>
      </c>
      <c r="H125" s="17" t="str">
        <f t="shared" si="35"/>
        <v/>
      </c>
      <c r="I125" s="17" t="str">
        <f t="shared" si="25"/>
        <v/>
      </c>
      <c r="J125" s="17" t="str">
        <f t="shared" si="26"/>
        <v/>
      </c>
      <c r="K125" s="17" t="str">
        <f t="shared" si="36"/>
        <v/>
      </c>
      <c r="L125" s="14" t="str">
        <f t="shared" si="33"/>
        <v/>
      </c>
      <c r="M125" s="14" t="str">
        <f t="shared" si="37"/>
        <v/>
      </c>
      <c r="N125" s="14" t="str">
        <f t="shared" si="32"/>
        <v/>
      </c>
      <c r="O125" s="14"/>
      <c r="P125" s="14"/>
      <c r="Q125" s="14"/>
      <c r="R125" s="14"/>
      <c r="S125" s="14" t="str">
        <f t="shared" si="27"/>
        <v/>
      </c>
      <c r="T125" s="14" t="str">
        <f t="shared" si="28"/>
        <v/>
      </c>
      <c r="U125" s="21" t="str">
        <f t="shared" si="29"/>
        <v/>
      </c>
      <c r="V125" s="6" t="str">
        <f t="shared" si="30"/>
        <v/>
      </c>
      <c r="W125" s="46"/>
      <c r="X125" s="12"/>
      <c r="Y125" s="12"/>
      <c r="Z125" s="12"/>
      <c r="AA125" s="12"/>
    </row>
    <row r="126" spans="2:27" s="11" customFormat="1" ht="13.5" customHeight="1" x14ac:dyDescent="0.25">
      <c r="B126" s="134" t="str">
        <f t="shared" si="31"/>
        <v/>
      </c>
      <c r="C126" s="136"/>
      <c r="D126" s="20" t="str">
        <f t="shared" si="34"/>
        <v/>
      </c>
      <c r="E126" s="17" t="str">
        <f t="shared" si="22"/>
        <v/>
      </c>
      <c r="F126" s="17" t="str">
        <f t="shared" si="23"/>
        <v/>
      </c>
      <c r="G126" s="17" t="str">
        <f t="shared" si="24"/>
        <v/>
      </c>
      <c r="H126" s="17" t="str">
        <f t="shared" si="35"/>
        <v/>
      </c>
      <c r="I126" s="17" t="str">
        <f t="shared" si="25"/>
        <v/>
      </c>
      <c r="J126" s="17" t="str">
        <f t="shared" si="26"/>
        <v/>
      </c>
      <c r="K126" s="17" t="str">
        <f t="shared" si="36"/>
        <v/>
      </c>
      <c r="L126" s="14" t="str">
        <f t="shared" si="33"/>
        <v/>
      </c>
      <c r="M126" s="14" t="str">
        <f t="shared" si="37"/>
        <v/>
      </c>
      <c r="N126" s="14" t="str">
        <f t="shared" si="32"/>
        <v/>
      </c>
      <c r="O126" s="14"/>
      <c r="P126" s="14"/>
      <c r="Q126" s="14"/>
      <c r="R126" s="14"/>
      <c r="S126" s="14" t="str">
        <f t="shared" si="27"/>
        <v/>
      </c>
      <c r="T126" s="14" t="str">
        <f t="shared" si="28"/>
        <v/>
      </c>
      <c r="U126" s="21" t="str">
        <f t="shared" si="29"/>
        <v/>
      </c>
      <c r="V126" s="6" t="str">
        <f t="shared" si="30"/>
        <v/>
      </c>
      <c r="W126" s="46"/>
      <c r="X126" s="12"/>
      <c r="Y126" s="12"/>
      <c r="Z126" s="12"/>
      <c r="AA126" s="12"/>
    </row>
    <row r="127" spans="2:27" s="11" customFormat="1" ht="13.5" customHeight="1" x14ac:dyDescent="0.25">
      <c r="B127" s="134" t="str">
        <f t="shared" si="31"/>
        <v/>
      </c>
      <c r="C127" s="136"/>
      <c r="D127" s="20" t="str">
        <f t="shared" si="34"/>
        <v/>
      </c>
      <c r="E127" s="17" t="str">
        <f t="shared" si="22"/>
        <v/>
      </c>
      <c r="F127" s="17" t="str">
        <f t="shared" si="23"/>
        <v/>
      </c>
      <c r="G127" s="17" t="str">
        <f t="shared" si="24"/>
        <v/>
      </c>
      <c r="H127" s="17" t="str">
        <f t="shared" si="35"/>
        <v/>
      </c>
      <c r="I127" s="17" t="str">
        <f t="shared" si="25"/>
        <v/>
      </c>
      <c r="J127" s="17" t="str">
        <f t="shared" si="26"/>
        <v/>
      </c>
      <c r="K127" s="17" t="str">
        <f t="shared" si="36"/>
        <v/>
      </c>
      <c r="L127" s="14" t="str">
        <f t="shared" si="33"/>
        <v/>
      </c>
      <c r="M127" s="14" t="str">
        <f t="shared" si="37"/>
        <v/>
      </c>
      <c r="N127" s="14" t="str">
        <f t="shared" si="32"/>
        <v/>
      </c>
      <c r="O127" s="14"/>
      <c r="P127" s="14"/>
      <c r="Q127" s="14"/>
      <c r="R127" s="14"/>
      <c r="S127" s="14" t="str">
        <f t="shared" si="27"/>
        <v/>
      </c>
      <c r="T127" s="14" t="str">
        <f t="shared" si="28"/>
        <v/>
      </c>
      <c r="U127" s="21" t="str">
        <f t="shared" si="29"/>
        <v/>
      </c>
      <c r="V127" s="6" t="str">
        <f t="shared" si="30"/>
        <v/>
      </c>
      <c r="W127" s="46"/>
      <c r="X127" s="12"/>
      <c r="Y127" s="12"/>
      <c r="Z127" s="12"/>
      <c r="AA127" s="12"/>
    </row>
    <row r="128" spans="2:27" s="11" customFormat="1" ht="13.5" customHeight="1" x14ac:dyDescent="0.25">
      <c r="B128" s="134" t="str">
        <f t="shared" si="31"/>
        <v/>
      </c>
      <c r="C128" s="136"/>
      <c r="D128" s="20" t="str">
        <f t="shared" si="34"/>
        <v/>
      </c>
      <c r="E128" s="17" t="str">
        <f t="shared" si="22"/>
        <v/>
      </c>
      <c r="F128" s="17" t="str">
        <f t="shared" si="23"/>
        <v/>
      </c>
      <c r="G128" s="17" t="str">
        <f t="shared" si="24"/>
        <v/>
      </c>
      <c r="H128" s="17" t="str">
        <f t="shared" si="35"/>
        <v/>
      </c>
      <c r="I128" s="17" t="str">
        <f t="shared" si="25"/>
        <v/>
      </c>
      <c r="J128" s="17" t="str">
        <f t="shared" si="26"/>
        <v/>
      </c>
      <c r="K128" s="17" t="str">
        <f t="shared" si="36"/>
        <v/>
      </c>
      <c r="L128" s="14" t="str">
        <f t="shared" si="33"/>
        <v/>
      </c>
      <c r="M128" s="14" t="str">
        <f t="shared" si="37"/>
        <v/>
      </c>
      <c r="N128" s="14" t="str">
        <f t="shared" si="32"/>
        <v/>
      </c>
      <c r="O128" s="14"/>
      <c r="P128" s="14"/>
      <c r="Q128" s="14"/>
      <c r="R128" s="14"/>
      <c r="S128" s="14" t="str">
        <f t="shared" si="27"/>
        <v/>
      </c>
      <c r="T128" s="14" t="str">
        <f t="shared" si="28"/>
        <v/>
      </c>
      <c r="U128" s="21" t="str">
        <f t="shared" si="29"/>
        <v/>
      </c>
      <c r="V128" s="6" t="str">
        <f t="shared" si="30"/>
        <v/>
      </c>
      <c r="W128" s="46"/>
      <c r="X128" s="12"/>
      <c r="Y128" s="12"/>
      <c r="Z128" s="12"/>
      <c r="AA128" s="12"/>
    </row>
    <row r="129" spans="2:27" s="11" customFormat="1" ht="13.5" customHeight="1" x14ac:dyDescent="0.25">
      <c r="B129" s="134" t="str">
        <f t="shared" si="31"/>
        <v/>
      </c>
      <c r="C129" s="136"/>
      <c r="D129" s="20" t="str">
        <f t="shared" si="34"/>
        <v/>
      </c>
      <c r="E129" s="17" t="str">
        <f t="shared" si="22"/>
        <v/>
      </c>
      <c r="F129" s="17" t="str">
        <f t="shared" si="23"/>
        <v/>
      </c>
      <c r="G129" s="17" t="str">
        <f t="shared" si="24"/>
        <v/>
      </c>
      <c r="H129" s="17" t="str">
        <f t="shared" si="35"/>
        <v/>
      </c>
      <c r="I129" s="17" t="str">
        <f t="shared" si="25"/>
        <v/>
      </c>
      <c r="J129" s="17" t="str">
        <f t="shared" si="26"/>
        <v/>
      </c>
      <c r="K129" s="17" t="str">
        <f t="shared" si="36"/>
        <v/>
      </c>
      <c r="L129" s="14" t="str">
        <f t="shared" si="33"/>
        <v/>
      </c>
      <c r="M129" s="14" t="str">
        <f t="shared" si="37"/>
        <v/>
      </c>
      <c r="N129" s="14" t="str">
        <f t="shared" si="32"/>
        <v/>
      </c>
      <c r="O129" s="14"/>
      <c r="P129" s="14"/>
      <c r="Q129" s="14"/>
      <c r="R129" s="14"/>
      <c r="S129" s="14" t="str">
        <f t="shared" si="27"/>
        <v/>
      </c>
      <c r="T129" s="14" t="str">
        <f t="shared" si="28"/>
        <v/>
      </c>
      <c r="U129" s="21" t="str">
        <f t="shared" si="29"/>
        <v/>
      </c>
      <c r="V129" s="6" t="str">
        <f t="shared" si="30"/>
        <v/>
      </c>
      <c r="W129" s="46"/>
      <c r="X129" s="12"/>
      <c r="Y129" s="12"/>
      <c r="Z129" s="12"/>
      <c r="AA129" s="12"/>
    </row>
    <row r="130" spans="2:27" s="11" customFormat="1" ht="13.5" customHeight="1" x14ac:dyDescent="0.25">
      <c r="B130" s="134" t="str">
        <f t="shared" si="31"/>
        <v/>
      </c>
      <c r="C130" s="136"/>
      <c r="D130" s="20" t="str">
        <f t="shared" si="34"/>
        <v/>
      </c>
      <c r="E130" s="17" t="str">
        <f t="shared" ref="E130:E193" si="38">IF(C130="","",C130^Lambda2)</f>
        <v/>
      </c>
      <c r="F130" s="17" t="str">
        <f t="shared" ref="F130:F193" si="39">IF(C130="","",mr_lcl)</f>
        <v/>
      </c>
      <c r="G130" s="17" t="str">
        <f t="shared" ref="G130:G193" si="40">IF(C130="","",mr_uclB)</f>
        <v/>
      </c>
      <c r="H130" s="17" t="str">
        <f t="shared" si="35"/>
        <v/>
      </c>
      <c r="I130" s="17" t="str">
        <f t="shared" ref="I130:I193" si="41">IF(C130="","",i_lclB)</f>
        <v/>
      </c>
      <c r="J130" s="17" t="str">
        <f t="shared" ref="J130:J193" si="42">IF(C130="","",i_uclB)</f>
        <v/>
      </c>
      <c r="K130" s="17" t="str">
        <f t="shared" si="36"/>
        <v/>
      </c>
      <c r="L130" s="14" t="str">
        <f t="shared" si="33"/>
        <v/>
      </c>
      <c r="M130" s="14" t="str">
        <f t="shared" si="37"/>
        <v/>
      </c>
      <c r="N130" s="14" t="str">
        <f t="shared" si="32"/>
        <v/>
      </c>
      <c r="O130" s="14"/>
      <c r="P130" s="14"/>
      <c r="Q130" s="14"/>
      <c r="R130" s="14"/>
      <c r="S130" s="14" t="str">
        <f t="shared" ref="S130:S193" si="43">IF(C130="","",IF(OR(AND(osc=TRUE,COUNT(C130:C143)=14,C130&gt;C131,C131&lt;C132,C132&gt;C133,C133&lt;C134,C134&gt;C135,C135&lt;C136,C136&gt;C137,C137&lt;C138,C138&gt;C139,C139&lt;C140,C140&gt;C141,C141&lt;C142,C142&gt;C143),AND(osc=TRUE,COUNT(C130:C143)=14,C130&lt;C131,C131&gt;C132,C132&lt;C133,C133&gt;C134,C134&lt;C135,C135&gt;C136,C136&lt;C137,C137&gt;C138,C138&lt;C139,C139&gt;C140,C140&lt;C141,C141&gt;C142,C142&lt;C143)),"SPECIAL CAUSE-Ind Oscillations",""))</f>
        <v/>
      </c>
      <c r="T130" s="14" t="str">
        <f t="shared" ref="T130:T193" si="44">IF(C130="","",IF(AND(var_red=TRUE,i_avg+I_std&gt;MAX(E130:E144),i_avg-I_std&lt;MIN(E130:E144),COUNT(E130:E144)=15),"SPECIAL CAUSE-Variation Reduced",""))</f>
        <v/>
      </c>
      <c r="U130" s="21" t="str">
        <f t="shared" si="29"/>
        <v/>
      </c>
      <c r="V130" s="6" t="str">
        <f t="shared" si="30"/>
        <v/>
      </c>
      <c r="W130" s="46"/>
      <c r="X130" s="12"/>
      <c r="Y130" s="12"/>
      <c r="Z130" s="12"/>
      <c r="AA130" s="12"/>
    </row>
    <row r="131" spans="2:27" s="11" customFormat="1" ht="13.5" customHeight="1" x14ac:dyDescent="0.25">
      <c r="B131" s="134" t="str">
        <f t="shared" si="31"/>
        <v/>
      </c>
      <c r="C131" s="136"/>
      <c r="D131" s="20" t="str">
        <f t="shared" si="34"/>
        <v/>
      </c>
      <c r="E131" s="17" t="str">
        <f t="shared" si="38"/>
        <v/>
      </c>
      <c r="F131" s="17" t="str">
        <f t="shared" si="39"/>
        <v/>
      </c>
      <c r="G131" s="17" t="str">
        <f t="shared" si="40"/>
        <v/>
      </c>
      <c r="H131" s="17" t="str">
        <f t="shared" si="35"/>
        <v/>
      </c>
      <c r="I131" s="17" t="str">
        <f t="shared" si="41"/>
        <v/>
      </c>
      <c r="J131" s="17" t="str">
        <f t="shared" si="42"/>
        <v/>
      </c>
      <c r="K131" s="17" t="str">
        <f t="shared" si="36"/>
        <v/>
      </c>
      <c r="L131" s="14" t="str">
        <f t="shared" si="33"/>
        <v/>
      </c>
      <c r="M131" s="14" t="str">
        <f t="shared" si="37"/>
        <v/>
      </c>
      <c r="N131" s="14" t="str">
        <f t="shared" si="32"/>
        <v/>
      </c>
      <c r="O131" s="14"/>
      <c r="P131" s="14"/>
      <c r="Q131" s="14"/>
      <c r="R131" s="14"/>
      <c r="S131" s="14" t="str">
        <f t="shared" si="43"/>
        <v/>
      </c>
      <c r="T131" s="14" t="str">
        <f t="shared" si="44"/>
        <v/>
      </c>
      <c r="U131" s="21" t="str">
        <f t="shared" ref="U131:U194" si="45">IF(C131="","",IF(L131&lt;&gt;"",L131,IF(M131&lt;&gt;"",M131,IF(N131&lt;&gt;"",N131,IF(S131&lt;&gt;"",S131,IF(T131&lt;&gt;"",T131,"Common Cause"))))))</f>
        <v/>
      </c>
      <c r="V131" s="6" t="str">
        <f t="shared" ref="V131:V194" si="46">IF(C131="","",IF(OR(L131&gt;"",M131&gt;"",N131&gt;"",S131&gt;"",T131&gt;""),"UNSTABLE","stable"))</f>
        <v/>
      </c>
      <c r="W131" s="46"/>
      <c r="X131" s="12"/>
      <c r="Y131" s="12"/>
      <c r="Z131" s="12"/>
      <c r="AA131" s="12"/>
    </row>
    <row r="132" spans="2:27" s="11" customFormat="1" ht="13.5" customHeight="1" x14ac:dyDescent="0.25">
      <c r="B132" s="134" t="str">
        <f t="shared" ref="B132:B195" si="47">IF(C132="","",IF(_xlfn.ISFORMULA(B131),B131+1,""))</f>
        <v/>
      </c>
      <c r="C132" s="136"/>
      <c r="D132" s="20" t="str">
        <f t="shared" si="34"/>
        <v/>
      </c>
      <c r="E132" s="17" t="str">
        <f t="shared" si="38"/>
        <v/>
      </c>
      <c r="F132" s="17" t="str">
        <f t="shared" si="39"/>
        <v/>
      </c>
      <c r="G132" s="17" t="str">
        <f t="shared" si="40"/>
        <v/>
      </c>
      <c r="H132" s="17" t="str">
        <f t="shared" si="35"/>
        <v/>
      </c>
      <c r="I132" s="17" t="str">
        <f t="shared" si="41"/>
        <v/>
      </c>
      <c r="J132" s="17" t="str">
        <f t="shared" si="42"/>
        <v/>
      </c>
      <c r="K132" s="17" t="str">
        <f t="shared" si="36"/>
        <v/>
      </c>
      <c r="L132" s="14" t="str">
        <f t="shared" si="33"/>
        <v/>
      </c>
      <c r="M132" s="14" t="str">
        <f t="shared" si="37"/>
        <v/>
      </c>
      <c r="N132" s="14" t="str">
        <f t="shared" ref="N132:N195" si="48">IF(C132="","",IF(AND(COUNT(D132:D140)=9,OR(MAX(D132:D140)&lt;AVERAGE(D:D),MIN(D132:D140)&gt;AVERAGE(D:D))),"MR Shift",IF(AND(COUNT(E132:E140)=9,OR(MAX(E132:E140)&lt;AVERAGE(E:E),MIN(E132:E140)&gt;AVERAGE(E:E))),"SPECIAL CAUSE-Ind Shift","")))</f>
        <v/>
      </c>
      <c r="O132" s="14"/>
      <c r="P132" s="14"/>
      <c r="Q132" s="14"/>
      <c r="R132" s="14"/>
      <c r="S132" s="14" t="str">
        <f t="shared" si="43"/>
        <v/>
      </c>
      <c r="T132" s="14" t="str">
        <f t="shared" si="44"/>
        <v/>
      </c>
      <c r="U132" s="21" t="str">
        <f t="shared" si="45"/>
        <v/>
      </c>
      <c r="V132" s="6" t="str">
        <f t="shared" si="46"/>
        <v/>
      </c>
      <c r="W132" s="46"/>
      <c r="X132" s="12"/>
      <c r="Y132" s="12"/>
      <c r="Z132" s="12"/>
      <c r="AA132" s="12"/>
    </row>
    <row r="133" spans="2:27" s="11" customFormat="1" ht="13.5" customHeight="1" x14ac:dyDescent="0.25">
      <c r="B133" s="134" t="str">
        <f t="shared" si="47"/>
        <v/>
      </c>
      <c r="C133" s="136"/>
      <c r="D133" s="20" t="str">
        <f t="shared" si="34"/>
        <v/>
      </c>
      <c r="E133" s="17" t="str">
        <f t="shared" si="38"/>
        <v/>
      </c>
      <c r="F133" s="17" t="str">
        <f t="shared" si="39"/>
        <v/>
      </c>
      <c r="G133" s="17" t="str">
        <f t="shared" si="40"/>
        <v/>
      </c>
      <c r="H133" s="17" t="str">
        <f t="shared" si="35"/>
        <v/>
      </c>
      <c r="I133" s="17" t="str">
        <f t="shared" si="41"/>
        <v/>
      </c>
      <c r="J133" s="17" t="str">
        <f t="shared" si="42"/>
        <v/>
      </c>
      <c r="K133" s="17" t="str">
        <f t="shared" si="36"/>
        <v/>
      </c>
      <c r="L133" s="14" t="str">
        <f t="shared" si="33"/>
        <v/>
      </c>
      <c r="M133" s="14" t="str">
        <f t="shared" si="37"/>
        <v/>
      </c>
      <c r="N133" s="14" t="str">
        <f t="shared" si="48"/>
        <v/>
      </c>
      <c r="O133" s="14"/>
      <c r="P133" s="14"/>
      <c r="Q133" s="14"/>
      <c r="R133" s="14"/>
      <c r="S133" s="14" t="str">
        <f t="shared" si="43"/>
        <v/>
      </c>
      <c r="T133" s="14" t="str">
        <f t="shared" si="44"/>
        <v/>
      </c>
      <c r="U133" s="21" t="str">
        <f t="shared" si="45"/>
        <v/>
      </c>
      <c r="V133" s="6" t="str">
        <f t="shared" si="46"/>
        <v/>
      </c>
      <c r="W133" s="46"/>
      <c r="X133" s="12"/>
      <c r="Y133" s="12"/>
      <c r="Z133" s="12"/>
      <c r="AA133" s="12"/>
    </row>
    <row r="134" spans="2:27" s="11" customFormat="1" ht="13.5" customHeight="1" x14ac:dyDescent="0.25">
      <c r="B134" s="134" t="str">
        <f t="shared" si="47"/>
        <v/>
      </c>
      <c r="C134" s="136"/>
      <c r="D134" s="20" t="str">
        <f t="shared" si="34"/>
        <v/>
      </c>
      <c r="E134" s="17" t="str">
        <f t="shared" si="38"/>
        <v/>
      </c>
      <c r="F134" s="17" t="str">
        <f t="shared" si="39"/>
        <v/>
      </c>
      <c r="G134" s="17" t="str">
        <f t="shared" si="40"/>
        <v/>
      </c>
      <c r="H134" s="17" t="str">
        <f t="shared" si="35"/>
        <v/>
      </c>
      <c r="I134" s="17" t="str">
        <f t="shared" si="41"/>
        <v/>
      </c>
      <c r="J134" s="17" t="str">
        <f t="shared" si="42"/>
        <v/>
      </c>
      <c r="K134" s="17" t="str">
        <f t="shared" si="36"/>
        <v/>
      </c>
      <c r="L134" s="14" t="str">
        <f t="shared" si="33"/>
        <v/>
      </c>
      <c r="M134" s="14" t="str">
        <f t="shared" si="37"/>
        <v/>
      </c>
      <c r="N134" s="14" t="str">
        <f t="shared" si="48"/>
        <v/>
      </c>
      <c r="O134" s="14"/>
      <c r="P134" s="14"/>
      <c r="Q134" s="14"/>
      <c r="R134" s="14"/>
      <c r="S134" s="14" t="str">
        <f t="shared" si="43"/>
        <v/>
      </c>
      <c r="T134" s="14" t="str">
        <f t="shared" si="44"/>
        <v/>
      </c>
      <c r="U134" s="21" t="str">
        <f t="shared" si="45"/>
        <v/>
      </c>
      <c r="V134" s="6" t="str">
        <f t="shared" si="46"/>
        <v/>
      </c>
      <c r="W134" s="46"/>
      <c r="X134" s="12"/>
      <c r="Y134" s="12"/>
      <c r="Z134" s="12"/>
      <c r="AA134" s="12"/>
    </row>
    <row r="135" spans="2:27" s="11" customFormat="1" ht="13.5" customHeight="1" x14ac:dyDescent="0.25">
      <c r="B135" s="134" t="str">
        <f t="shared" si="47"/>
        <v/>
      </c>
      <c r="C135" s="136"/>
      <c r="D135" s="20" t="str">
        <f t="shared" si="34"/>
        <v/>
      </c>
      <c r="E135" s="17" t="str">
        <f t="shared" si="38"/>
        <v/>
      </c>
      <c r="F135" s="17" t="str">
        <f t="shared" si="39"/>
        <v/>
      </c>
      <c r="G135" s="17" t="str">
        <f t="shared" si="40"/>
        <v/>
      </c>
      <c r="H135" s="17" t="str">
        <f t="shared" si="35"/>
        <v/>
      </c>
      <c r="I135" s="17" t="str">
        <f t="shared" si="41"/>
        <v/>
      </c>
      <c r="J135" s="17" t="str">
        <f t="shared" si="42"/>
        <v/>
      </c>
      <c r="K135" s="17" t="str">
        <f t="shared" si="36"/>
        <v/>
      </c>
      <c r="L135" s="14" t="str">
        <f t="shared" si="33"/>
        <v/>
      </c>
      <c r="M135" s="14" t="str">
        <f t="shared" si="37"/>
        <v/>
      </c>
      <c r="N135" s="14" t="str">
        <f t="shared" si="48"/>
        <v/>
      </c>
      <c r="O135" s="14"/>
      <c r="P135" s="14"/>
      <c r="Q135" s="14"/>
      <c r="R135" s="14"/>
      <c r="S135" s="14" t="str">
        <f t="shared" si="43"/>
        <v/>
      </c>
      <c r="T135" s="14" t="str">
        <f t="shared" si="44"/>
        <v/>
      </c>
      <c r="U135" s="21" t="str">
        <f t="shared" si="45"/>
        <v/>
      </c>
      <c r="V135" s="6" t="str">
        <f t="shared" si="46"/>
        <v/>
      </c>
      <c r="W135" s="46"/>
      <c r="X135" s="12"/>
      <c r="Y135" s="12"/>
      <c r="Z135" s="12"/>
      <c r="AA135" s="12"/>
    </row>
    <row r="136" spans="2:27" s="11" customFormat="1" ht="13.5" customHeight="1" x14ac:dyDescent="0.25">
      <c r="B136" s="134" t="str">
        <f t="shared" si="47"/>
        <v/>
      </c>
      <c r="C136" s="136"/>
      <c r="D136" s="20" t="str">
        <f t="shared" si="34"/>
        <v/>
      </c>
      <c r="E136" s="17" t="str">
        <f t="shared" si="38"/>
        <v/>
      </c>
      <c r="F136" s="17" t="str">
        <f t="shared" si="39"/>
        <v/>
      </c>
      <c r="G136" s="17" t="str">
        <f t="shared" si="40"/>
        <v/>
      </c>
      <c r="H136" s="17" t="str">
        <f t="shared" si="35"/>
        <v/>
      </c>
      <c r="I136" s="17" t="str">
        <f t="shared" si="41"/>
        <v/>
      </c>
      <c r="J136" s="17" t="str">
        <f t="shared" si="42"/>
        <v/>
      </c>
      <c r="K136" s="17" t="str">
        <f t="shared" si="36"/>
        <v/>
      </c>
      <c r="L136" s="14" t="str">
        <f t="shared" si="33"/>
        <v/>
      </c>
      <c r="M136" s="14" t="str">
        <f t="shared" si="37"/>
        <v/>
      </c>
      <c r="N136" s="14" t="str">
        <f t="shared" si="48"/>
        <v/>
      </c>
      <c r="O136" s="14"/>
      <c r="P136" s="14"/>
      <c r="Q136" s="14"/>
      <c r="R136" s="14"/>
      <c r="S136" s="14" t="str">
        <f t="shared" si="43"/>
        <v/>
      </c>
      <c r="T136" s="14" t="str">
        <f t="shared" si="44"/>
        <v/>
      </c>
      <c r="U136" s="21" t="str">
        <f t="shared" si="45"/>
        <v/>
      </c>
      <c r="V136" s="6" t="str">
        <f t="shared" si="46"/>
        <v/>
      </c>
      <c r="W136" s="46"/>
      <c r="X136" s="12"/>
      <c r="Y136" s="12"/>
      <c r="Z136" s="12"/>
      <c r="AA136" s="12"/>
    </row>
    <row r="137" spans="2:27" s="11" customFormat="1" ht="13.5" customHeight="1" x14ac:dyDescent="0.25">
      <c r="B137" s="134" t="str">
        <f t="shared" si="47"/>
        <v/>
      </c>
      <c r="C137" s="136"/>
      <c r="D137" s="20" t="str">
        <f t="shared" si="34"/>
        <v/>
      </c>
      <c r="E137" s="17" t="str">
        <f t="shared" si="38"/>
        <v/>
      </c>
      <c r="F137" s="17" t="str">
        <f t="shared" si="39"/>
        <v/>
      </c>
      <c r="G137" s="17" t="str">
        <f t="shared" si="40"/>
        <v/>
      </c>
      <c r="H137" s="17" t="str">
        <f t="shared" si="35"/>
        <v/>
      </c>
      <c r="I137" s="17" t="str">
        <f t="shared" si="41"/>
        <v/>
      </c>
      <c r="J137" s="17" t="str">
        <f t="shared" si="42"/>
        <v/>
      </c>
      <c r="K137" s="17" t="str">
        <f t="shared" si="36"/>
        <v/>
      </c>
      <c r="L137" s="14" t="str">
        <f t="shared" si="33"/>
        <v/>
      </c>
      <c r="M137" s="14" t="str">
        <f t="shared" si="37"/>
        <v/>
      </c>
      <c r="N137" s="14" t="str">
        <f t="shared" si="48"/>
        <v/>
      </c>
      <c r="O137" s="14"/>
      <c r="P137" s="14"/>
      <c r="Q137" s="14"/>
      <c r="R137" s="14"/>
      <c r="S137" s="14" t="str">
        <f t="shared" si="43"/>
        <v/>
      </c>
      <c r="T137" s="14" t="str">
        <f t="shared" si="44"/>
        <v/>
      </c>
      <c r="U137" s="21" t="str">
        <f t="shared" si="45"/>
        <v/>
      </c>
      <c r="V137" s="6" t="str">
        <f t="shared" si="46"/>
        <v/>
      </c>
      <c r="W137" s="46"/>
      <c r="X137" s="12"/>
      <c r="Y137" s="12"/>
      <c r="Z137" s="12"/>
      <c r="AA137" s="12"/>
    </row>
    <row r="138" spans="2:27" s="11" customFormat="1" ht="13.5" customHeight="1" x14ac:dyDescent="0.25">
      <c r="B138" s="134" t="str">
        <f t="shared" si="47"/>
        <v/>
      </c>
      <c r="C138" s="136"/>
      <c r="D138" s="20" t="str">
        <f t="shared" si="34"/>
        <v/>
      </c>
      <c r="E138" s="17" t="str">
        <f t="shared" si="38"/>
        <v/>
      </c>
      <c r="F138" s="17" t="str">
        <f t="shared" si="39"/>
        <v/>
      </c>
      <c r="G138" s="17" t="str">
        <f t="shared" si="40"/>
        <v/>
      </c>
      <c r="H138" s="17" t="str">
        <f t="shared" si="35"/>
        <v/>
      </c>
      <c r="I138" s="17" t="str">
        <f t="shared" si="41"/>
        <v/>
      </c>
      <c r="J138" s="17" t="str">
        <f t="shared" si="42"/>
        <v/>
      </c>
      <c r="K138" s="17" t="str">
        <f t="shared" si="36"/>
        <v/>
      </c>
      <c r="L138" s="14" t="str">
        <f t="shared" si="33"/>
        <v/>
      </c>
      <c r="M138" s="14" t="str">
        <f t="shared" si="37"/>
        <v/>
      </c>
      <c r="N138" s="14" t="str">
        <f t="shared" si="48"/>
        <v/>
      </c>
      <c r="O138" s="14"/>
      <c r="P138" s="14"/>
      <c r="Q138" s="14"/>
      <c r="R138" s="14"/>
      <c r="S138" s="14" t="str">
        <f t="shared" si="43"/>
        <v/>
      </c>
      <c r="T138" s="14" t="str">
        <f t="shared" si="44"/>
        <v/>
      </c>
      <c r="U138" s="21" t="str">
        <f t="shared" si="45"/>
        <v/>
      </c>
      <c r="V138" s="6" t="str">
        <f t="shared" si="46"/>
        <v/>
      </c>
      <c r="W138" s="46"/>
      <c r="X138" s="12"/>
      <c r="Y138" s="12"/>
      <c r="Z138" s="12"/>
      <c r="AA138" s="12"/>
    </row>
    <row r="139" spans="2:27" s="11" customFormat="1" ht="13.5" customHeight="1" x14ac:dyDescent="0.25">
      <c r="B139" s="134" t="str">
        <f t="shared" si="47"/>
        <v/>
      </c>
      <c r="C139" s="136"/>
      <c r="D139" s="20" t="str">
        <f t="shared" si="34"/>
        <v/>
      </c>
      <c r="E139" s="17" t="str">
        <f t="shared" si="38"/>
        <v/>
      </c>
      <c r="F139" s="17" t="str">
        <f t="shared" si="39"/>
        <v/>
      </c>
      <c r="G139" s="17" t="str">
        <f t="shared" si="40"/>
        <v/>
      </c>
      <c r="H139" s="17" t="str">
        <f t="shared" si="35"/>
        <v/>
      </c>
      <c r="I139" s="17" t="str">
        <f t="shared" si="41"/>
        <v/>
      </c>
      <c r="J139" s="17" t="str">
        <f t="shared" si="42"/>
        <v/>
      </c>
      <c r="K139" s="17" t="str">
        <f t="shared" si="36"/>
        <v/>
      </c>
      <c r="L139" s="14" t="str">
        <f t="shared" si="33"/>
        <v/>
      </c>
      <c r="M139" s="14" t="str">
        <f t="shared" si="37"/>
        <v/>
      </c>
      <c r="N139" s="14" t="str">
        <f t="shared" si="48"/>
        <v/>
      </c>
      <c r="O139" s="14"/>
      <c r="P139" s="14"/>
      <c r="Q139" s="14"/>
      <c r="R139" s="14"/>
      <c r="S139" s="14" t="str">
        <f t="shared" si="43"/>
        <v/>
      </c>
      <c r="T139" s="14" t="str">
        <f t="shared" si="44"/>
        <v/>
      </c>
      <c r="U139" s="21" t="str">
        <f t="shared" si="45"/>
        <v/>
      </c>
      <c r="V139" s="6" t="str">
        <f t="shared" si="46"/>
        <v/>
      </c>
      <c r="W139" s="46"/>
      <c r="X139" s="12"/>
      <c r="Y139" s="12"/>
      <c r="Z139" s="12"/>
      <c r="AA139" s="12"/>
    </row>
    <row r="140" spans="2:27" s="11" customFormat="1" ht="13.5" customHeight="1" x14ac:dyDescent="0.25">
      <c r="B140" s="134" t="str">
        <f t="shared" si="47"/>
        <v/>
      </c>
      <c r="C140" s="136"/>
      <c r="D140" s="20" t="str">
        <f t="shared" si="34"/>
        <v/>
      </c>
      <c r="E140" s="17" t="str">
        <f t="shared" si="38"/>
        <v/>
      </c>
      <c r="F140" s="17" t="str">
        <f t="shared" si="39"/>
        <v/>
      </c>
      <c r="G140" s="17" t="str">
        <f t="shared" si="40"/>
        <v/>
      </c>
      <c r="H140" s="17" t="str">
        <f t="shared" si="35"/>
        <v/>
      </c>
      <c r="I140" s="17" t="str">
        <f t="shared" si="41"/>
        <v/>
      </c>
      <c r="J140" s="17" t="str">
        <f t="shared" si="42"/>
        <v/>
      </c>
      <c r="K140" s="17" t="str">
        <f t="shared" si="36"/>
        <v/>
      </c>
      <c r="L140" s="14" t="str">
        <f t="shared" si="33"/>
        <v/>
      </c>
      <c r="M140" s="14" t="str">
        <f t="shared" si="37"/>
        <v/>
      </c>
      <c r="N140" s="14" t="str">
        <f t="shared" si="48"/>
        <v/>
      </c>
      <c r="O140" s="14"/>
      <c r="P140" s="14"/>
      <c r="Q140" s="14"/>
      <c r="R140" s="14"/>
      <c r="S140" s="14" t="str">
        <f t="shared" si="43"/>
        <v/>
      </c>
      <c r="T140" s="14" t="str">
        <f t="shared" si="44"/>
        <v/>
      </c>
      <c r="U140" s="21" t="str">
        <f t="shared" si="45"/>
        <v/>
      </c>
      <c r="V140" s="6" t="str">
        <f t="shared" si="46"/>
        <v/>
      </c>
      <c r="W140" s="46"/>
      <c r="X140" s="12"/>
      <c r="Y140" s="12"/>
      <c r="Z140" s="12"/>
      <c r="AA140" s="12"/>
    </row>
    <row r="141" spans="2:27" s="11" customFormat="1" ht="13.5" customHeight="1" x14ac:dyDescent="0.25">
      <c r="B141" s="134" t="str">
        <f t="shared" si="47"/>
        <v/>
      </c>
      <c r="C141" s="136"/>
      <c r="D141" s="20" t="str">
        <f t="shared" si="34"/>
        <v/>
      </c>
      <c r="E141" s="17" t="str">
        <f t="shared" si="38"/>
        <v/>
      </c>
      <c r="F141" s="17" t="str">
        <f t="shared" si="39"/>
        <v/>
      </c>
      <c r="G141" s="17" t="str">
        <f t="shared" si="40"/>
        <v/>
      </c>
      <c r="H141" s="17" t="str">
        <f t="shared" si="35"/>
        <v/>
      </c>
      <c r="I141" s="17" t="str">
        <f t="shared" si="41"/>
        <v/>
      </c>
      <c r="J141" s="17" t="str">
        <f t="shared" si="42"/>
        <v/>
      </c>
      <c r="K141" s="17" t="str">
        <f t="shared" si="36"/>
        <v/>
      </c>
      <c r="L141" s="14" t="str">
        <f t="shared" si="33"/>
        <v/>
      </c>
      <c r="M141" s="14" t="str">
        <f t="shared" si="37"/>
        <v/>
      </c>
      <c r="N141" s="14" t="str">
        <f t="shared" si="48"/>
        <v/>
      </c>
      <c r="O141" s="14"/>
      <c r="P141" s="14"/>
      <c r="Q141" s="14"/>
      <c r="R141" s="14"/>
      <c r="S141" s="14" t="str">
        <f t="shared" si="43"/>
        <v/>
      </c>
      <c r="T141" s="14" t="str">
        <f t="shared" si="44"/>
        <v/>
      </c>
      <c r="U141" s="21" t="str">
        <f t="shared" si="45"/>
        <v/>
      </c>
      <c r="V141" s="6" t="str">
        <f t="shared" si="46"/>
        <v/>
      </c>
      <c r="W141" s="46"/>
      <c r="X141" s="12"/>
      <c r="Y141" s="12"/>
      <c r="Z141" s="12"/>
      <c r="AA141" s="12"/>
    </row>
    <row r="142" spans="2:27" s="11" customFormat="1" ht="13.5" customHeight="1" x14ac:dyDescent="0.25">
      <c r="B142" s="134" t="str">
        <f t="shared" si="47"/>
        <v/>
      </c>
      <c r="C142" s="136"/>
      <c r="D142" s="20" t="str">
        <f t="shared" si="34"/>
        <v/>
      </c>
      <c r="E142" s="17" t="str">
        <f t="shared" si="38"/>
        <v/>
      </c>
      <c r="F142" s="17" t="str">
        <f t="shared" si="39"/>
        <v/>
      </c>
      <c r="G142" s="17" t="str">
        <f t="shared" si="40"/>
        <v/>
      </c>
      <c r="H142" s="17" t="str">
        <f t="shared" si="35"/>
        <v/>
      </c>
      <c r="I142" s="17" t="str">
        <f t="shared" si="41"/>
        <v/>
      </c>
      <c r="J142" s="17" t="str">
        <f t="shared" si="42"/>
        <v/>
      </c>
      <c r="K142" s="17" t="str">
        <f t="shared" si="36"/>
        <v/>
      </c>
      <c r="L142" s="14" t="str">
        <f t="shared" si="33"/>
        <v/>
      </c>
      <c r="M142" s="14" t="str">
        <f t="shared" si="37"/>
        <v/>
      </c>
      <c r="N142" s="14" t="str">
        <f t="shared" si="48"/>
        <v/>
      </c>
      <c r="O142" s="14"/>
      <c r="P142" s="14"/>
      <c r="Q142" s="14"/>
      <c r="R142" s="14"/>
      <c r="S142" s="14" t="str">
        <f t="shared" si="43"/>
        <v/>
      </c>
      <c r="T142" s="14" t="str">
        <f t="shared" si="44"/>
        <v/>
      </c>
      <c r="U142" s="21" t="str">
        <f t="shared" si="45"/>
        <v/>
      </c>
      <c r="V142" s="6" t="str">
        <f t="shared" si="46"/>
        <v/>
      </c>
      <c r="W142" s="46"/>
      <c r="X142" s="12"/>
      <c r="Y142" s="12"/>
      <c r="Z142" s="12"/>
      <c r="AA142" s="12"/>
    </row>
    <row r="143" spans="2:27" s="11" customFormat="1" ht="13.5" customHeight="1" x14ac:dyDescent="0.25">
      <c r="B143" s="134" t="str">
        <f t="shared" si="47"/>
        <v/>
      </c>
      <c r="C143" s="136"/>
      <c r="D143" s="20" t="str">
        <f t="shared" si="34"/>
        <v/>
      </c>
      <c r="E143" s="17" t="str">
        <f t="shared" si="38"/>
        <v/>
      </c>
      <c r="F143" s="17" t="str">
        <f t="shared" si="39"/>
        <v/>
      </c>
      <c r="G143" s="17" t="str">
        <f t="shared" si="40"/>
        <v/>
      </c>
      <c r="H143" s="17" t="str">
        <f t="shared" si="35"/>
        <v/>
      </c>
      <c r="I143" s="17" t="str">
        <f t="shared" si="41"/>
        <v/>
      </c>
      <c r="J143" s="17" t="str">
        <f t="shared" si="42"/>
        <v/>
      </c>
      <c r="K143" s="17" t="str">
        <f t="shared" si="36"/>
        <v/>
      </c>
      <c r="L143" s="14" t="str">
        <f t="shared" si="33"/>
        <v/>
      </c>
      <c r="M143" s="14" t="str">
        <f t="shared" si="37"/>
        <v/>
      </c>
      <c r="N143" s="14" t="str">
        <f t="shared" si="48"/>
        <v/>
      </c>
      <c r="O143" s="14"/>
      <c r="P143" s="14"/>
      <c r="Q143" s="14"/>
      <c r="R143" s="14"/>
      <c r="S143" s="14" t="str">
        <f t="shared" si="43"/>
        <v/>
      </c>
      <c r="T143" s="14" t="str">
        <f t="shared" si="44"/>
        <v/>
      </c>
      <c r="U143" s="21" t="str">
        <f t="shared" si="45"/>
        <v/>
      </c>
      <c r="V143" s="6" t="str">
        <f t="shared" si="46"/>
        <v/>
      </c>
      <c r="W143" s="46"/>
      <c r="X143" s="12"/>
      <c r="Y143" s="12"/>
      <c r="Z143" s="12"/>
      <c r="AA143" s="12"/>
    </row>
    <row r="144" spans="2:27" s="11" customFormat="1" ht="13.5" customHeight="1" x14ac:dyDescent="0.25">
      <c r="B144" s="134" t="str">
        <f t="shared" si="47"/>
        <v/>
      </c>
      <c r="C144" s="136"/>
      <c r="D144" s="20" t="str">
        <f t="shared" si="34"/>
        <v/>
      </c>
      <c r="E144" s="17" t="str">
        <f t="shared" si="38"/>
        <v/>
      </c>
      <c r="F144" s="17" t="str">
        <f t="shared" si="39"/>
        <v/>
      </c>
      <c r="G144" s="17" t="str">
        <f t="shared" si="40"/>
        <v/>
      </c>
      <c r="H144" s="17" t="str">
        <f t="shared" si="35"/>
        <v/>
      </c>
      <c r="I144" s="17" t="str">
        <f t="shared" si="41"/>
        <v/>
      </c>
      <c r="J144" s="17" t="str">
        <f t="shared" si="42"/>
        <v/>
      </c>
      <c r="K144" s="17" t="str">
        <f t="shared" si="36"/>
        <v/>
      </c>
      <c r="L144" s="14" t="str">
        <f t="shared" si="33"/>
        <v/>
      </c>
      <c r="M144" s="14" t="str">
        <f t="shared" si="37"/>
        <v/>
      </c>
      <c r="N144" s="14" t="str">
        <f t="shared" si="48"/>
        <v/>
      </c>
      <c r="O144" s="14"/>
      <c r="P144" s="14"/>
      <c r="Q144" s="14"/>
      <c r="R144" s="14"/>
      <c r="S144" s="14" t="str">
        <f t="shared" si="43"/>
        <v/>
      </c>
      <c r="T144" s="14" t="str">
        <f t="shared" si="44"/>
        <v/>
      </c>
      <c r="U144" s="21" t="str">
        <f t="shared" si="45"/>
        <v/>
      </c>
      <c r="V144" s="6" t="str">
        <f t="shared" si="46"/>
        <v/>
      </c>
      <c r="W144" s="46"/>
      <c r="X144" s="12"/>
      <c r="Y144" s="12"/>
      <c r="Z144" s="12"/>
      <c r="AA144" s="12"/>
    </row>
    <row r="145" spans="2:27" s="11" customFormat="1" ht="13.5" customHeight="1" x14ac:dyDescent="0.25">
      <c r="B145" s="134" t="str">
        <f t="shared" si="47"/>
        <v/>
      </c>
      <c r="C145" s="136"/>
      <c r="D145" s="20" t="str">
        <f t="shared" si="34"/>
        <v/>
      </c>
      <c r="E145" s="17" t="str">
        <f t="shared" si="38"/>
        <v/>
      </c>
      <c r="F145" s="17" t="str">
        <f t="shared" si="39"/>
        <v/>
      </c>
      <c r="G145" s="17" t="str">
        <f t="shared" si="40"/>
        <v/>
      </c>
      <c r="H145" s="17" t="str">
        <f t="shared" si="35"/>
        <v/>
      </c>
      <c r="I145" s="17" t="str">
        <f t="shared" si="41"/>
        <v/>
      </c>
      <c r="J145" s="17" t="str">
        <f t="shared" si="42"/>
        <v/>
      </c>
      <c r="K145" s="17" t="str">
        <f t="shared" si="36"/>
        <v/>
      </c>
      <c r="L145" s="14" t="str">
        <f t="shared" si="33"/>
        <v/>
      </c>
      <c r="M145" s="14" t="str">
        <f t="shared" si="37"/>
        <v/>
      </c>
      <c r="N145" s="14" t="str">
        <f t="shared" si="48"/>
        <v/>
      </c>
      <c r="O145" s="14"/>
      <c r="P145" s="14"/>
      <c r="Q145" s="14"/>
      <c r="R145" s="14"/>
      <c r="S145" s="14" t="str">
        <f t="shared" si="43"/>
        <v/>
      </c>
      <c r="T145" s="14" t="str">
        <f t="shared" si="44"/>
        <v/>
      </c>
      <c r="U145" s="21" t="str">
        <f t="shared" si="45"/>
        <v/>
      </c>
      <c r="V145" s="6" t="str">
        <f t="shared" si="46"/>
        <v/>
      </c>
      <c r="W145" s="46"/>
      <c r="X145" s="12"/>
      <c r="Y145" s="12"/>
      <c r="Z145" s="12"/>
      <c r="AA145" s="12"/>
    </row>
    <row r="146" spans="2:27" s="11" customFormat="1" ht="13.5" customHeight="1" x14ac:dyDescent="0.25">
      <c r="B146" s="134" t="str">
        <f t="shared" si="47"/>
        <v/>
      </c>
      <c r="C146" s="136"/>
      <c r="D146" s="20" t="str">
        <f t="shared" si="34"/>
        <v/>
      </c>
      <c r="E146" s="17" t="str">
        <f t="shared" si="38"/>
        <v/>
      </c>
      <c r="F146" s="17" t="str">
        <f t="shared" si="39"/>
        <v/>
      </c>
      <c r="G146" s="17" t="str">
        <f t="shared" si="40"/>
        <v/>
      </c>
      <c r="H146" s="17" t="str">
        <f t="shared" si="35"/>
        <v/>
      </c>
      <c r="I146" s="17" t="str">
        <f t="shared" si="41"/>
        <v/>
      </c>
      <c r="J146" s="17" t="str">
        <f t="shared" si="42"/>
        <v/>
      </c>
      <c r="K146" s="17" t="str">
        <f t="shared" si="36"/>
        <v/>
      </c>
      <c r="L146" s="14" t="str">
        <f t="shared" si="33"/>
        <v/>
      </c>
      <c r="M146" s="14" t="str">
        <f t="shared" si="37"/>
        <v/>
      </c>
      <c r="N146" s="14" t="str">
        <f t="shared" si="48"/>
        <v/>
      </c>
      <c r="O146" s="14"/>
      <c r="P146" s="14"/>
      <c r="Q146" s="14"/>
      <c r="R146" s="14"/>
      <c r="S146" s="14" t="str">
        <f t="shared" si="43"/>
        <v/>
      </c>
      <c r="T146" s="14" t="str">
        <f t="shared" si="44"/>
        <v/>
      </c>
      <c r="U146" s="21" t="str">
        <f t="shared" si="45"/>
        <v/>
      </c>
      <c r="V146" s="6" t="str">
        <f t="shared" si="46"/>
        <v/>
      </c>
      <c r="W146" s="46"/>
      <c r="X146" s="12"/>
      <c r="Y146" s="12"/>
      <c r="Z146" s="12"/>
      <c r="AA146" s="12"/>
    </row>
    <row r="147" spans="2:27" s="11" customFormat="1" ht="13.5" customHeight="1" x14ac:dyDescent="0.25">
      <c r="B147" s="134" t="str">
        <f t="shared" si="47"/>
        <v/>
      </c>
      <c r="C147" s="136"/>
      <c r="D147" s="20" t="str">
        <f t="shared" si="34"/>
        <v/>
      </c>
      <c r="E147" s="17" t="str">
        <f t="shared" si="38"/>
        <v/>
      </c>
      <c r="F147" s="17" t="str">
        <f t="shared" si="39"/>
        <v/>
      </c>
      <c r="G147" s="17" t="str">
        <f t="shared" si="40"/>
        <v/>
      </c>
      <c r="H147" s="17" t="str">
        <f t="shared" si="35"/>
        <v/>
      </c>
      <c r="I147" s="17" t="str">
        <f t="shared" si="41"/>
        <v/>
      </c>
      <c r="J147" s="17" t="str">
        <f t="shared" si="42"/>
        <v/>
      </c>
      <c r="K147" s="17" t="str">
        <f t="shared" si="36"/>
        <v/>
      </c>
      <c r="L147" s="14" t="str">
        <f t="shared" ref="L147:L210" si="49">IF(D147="","",IF(OR(D147&gt;G147,D147&lt;F147),"SPECIAL CAUSE-MR Outlier",IF(OR(E147&gt;J147,E147&lt;I147),"SPECIAL CAUSE-Ind Outlier","")))</f>
        <v/>
      </c>
      <c r="M147" s="14" t="str">
        <f t="shared" si="37"/>
        <v/>
      </c>
      <c r="N147" s="14" t="str">
        <f t="shared" si="48"/>
        <v/>
      </c>
      <c r="O147" s="14"/>
      <c r="P147" s="14"/>
      <c r="Q147" s="14"/>
      <c r="R147" s="14"/>
      <c r="S147" s="14" t="str">
        <f t="shared" si="43"/>
        <v/>
      </c>
      <c r="T147" s="14" t="str">
        <f t="shared" si="44"/>
        <v/>
      </c>
      <c r="U147" s="21" t="str">
        <f t="shared" si="45"/>
        <v/>
      </c>
      <c r="V147" s="6" t="str">
        <f t="shared" si="46"/>
        <v/>
      </c>
      <c r="W147" s="46"/>
      <c r="X147" s="12"/>
      <c r="Y147" s="12"/>
      <c r="Z147" s="12"/>
      <c r="AA147" s="12"/>
    </row>
    <row r="148" spans="2:27" s="11" customFormat="1" ht="13.5" customHeight="1" x14ac:dyDescent="0.25">
      <c r="B148" s="134" t="str">
        <f t="shared" si="47"/>
        <v/>
      </c>
      <c r="C148" s="136"/>
      <c r="D148" s="20" t="str">
        <f t="shared" si="34"/>
        <v/>
      </c>
      <c r="E148" s="17" t="str">
        <f t="shared" si="38"/>
        <v/>
      </c>
      <c r="F148" s="17" t="str">
        <f t="shared" si="39"/>
        <v/>
      </c>
      <c r="G148" s="17" t="str">
        <f t="shared" si="40"/>
        <v/>
      </c>
      <c r="H148" s="17" t="str">
        <f t="shared" si="35"/>
        <v/>
      </c>
      <c r="I148" s="17" t="str">
        <f t="shared" si="41"/>
        <v/>
      </c>
      <c r="J148" s="17" t="str">
        <f t="shared" si="42"/>
        <v/>
      </c>
      <c r="K148" s="17" t="str">
        <f t="shared" si="36"/>
        <v/>
      </c>
      <c r="L148" s="14" t="str">
        <f t="shared" si="49"/>
        <v/>
      </c>
      <c r="M148" s="14" t="str">
        <f t="shared" si="37"/>
        <v/>
      </c>
      <c r="N148" s="14" t="str">
        <f t="shared" si="48"/>
        <v/>
      </c>
      <c r="O148" s="14"/>
      <c r="P148" s="14"/>
      <c r="Q148" s="14"/>
      <c r="R148" s="14"/>
      <c r="S148" s="14" t="str">
        <f t="shared" si="43"/>
        <v/>
      </c>
      <c r="T148" s="14" t="str">
        <f t="shared" si="44"/>
        <v/>
      </c>
      <c r="U148" s="21" t="str">
        <f t="shared" si="45"/>
        <v/>
      </c>
      <c r="V148" s="6" t="str">
        <f t="shared" si="46"/>
        <v/>
      </c>
      <c r="W148" s="46"/>
      <c r="X148" s="12"/>
      <c r="Y148" s="12"/>
      <c r="Z148" s="12"/>
      <c r="AA148" s="12"/>
    </row>
    <row r="149" spans="2:27" s="11" customFormat="1" ht="13.5" customHeight="1" x14ac:dyDescent="0.25">
      <c r="B149" s="134" t="str">
        <f t="shared" si="47"/>
        <v/>
      </c>
      <c r="C149" s="136"/>
      <c r="D149" s="20" t="str">
        <f t="shared" si="34"/>
        <v/>
      </c>
      <c r="E149" s="17" t="str">
        <f t="shared" si="38"/>
        <v/>
      </c>
      <c r="F149" s="17" t="str">
        <f t="shared" si="39"/>
        <v/>
      </c>
      <c r="G149" s="17" t="str">
        <f t="shared" si="40"/>
        <v/>
      </c>
      <c r="H149" s="17" t="str">
        <f t="shared" si="35"/>
        <v/>
      </c>
      <c r="I149" s="17" t="str">
        <f t="shared" si="41"/>
        <v/>
      </c>
      <c r="J149" s="17" t="str">
        <f t="shared" si="42"/>
        <v/>
      </c>
      <c r="K149" s="17" t="str">
        <f t="shared" si="36"/>
        <v/>
      </c>
      <c r="L149" s="14" t="str">
        <f t="shared" si="49"/>
        <v/>
      </c>
      <c r="M149" s="14" t="str">
        <f t="shared" si="37"/>
        <v/>
      </c>
      <c r="N149" s="14" t="str">
        <f t="shared" si="48"/>
        <v/>
      </c>
      <c r="O149" s="14"/>
      <c r="P149" s="14"/>
      <c r="Q149" s="14"/>
      <c r="R149" s="14"/>
      <c r="S149" s="14" t="str">
        <f t="shared" si="43"/>
        <v/>
      </c>
      <c r="T149" s="14" t="str">
        <f t="shared" si="44"/>
        <v/>
      </c>
      <c r="U149" s="21" t="str">
        <f t="shared" si="45"/>
        <v/>
      </c>
      <c r="V149" s="6" t="str">
        <f t="shared" si="46"/>
        <v/>
      </c>
      <c r="W149" s="46"/>
      <c r="X149" s="12"/>
      <c r="Y149" s="12"/>
      <c r="Z149" s="12"/>
      <c r="AA149" s="12"/>
    </row>
    <row r="150" spans="2:27" s="11" customFormat="1" ht="13.5" customHeight="1" x14ac:dyDescent="0.25">
      <c r="B150" s="134" t="str">
        <f t="shared" si="47"/>
        <v/>
      </c>
      <c r="C150" s="136"/>
      <c r="D150" s="20" t="str">
        <f t="shared" si="34"/>
        <v/>
      </c>
      <c r="E150" s="17" t="str">
        <f t="shared" si="38"/>
        <v/>
      </c>
      <c r="F150" s="17" t="str">
        <f t="shared" si="39"/>
        <v/>
      </c>
      <c r="G150" s="17" t="str">
        <f t="shared" si="40"/>
        <v/>
      </c>
      <c r="H150" s="17" t="str">
        <f t="shared" si="35"/>
        <v/>
      </c>
      <c r="I150" s="17" t="str">
        <f t="shared" si="41"/>
        <v/>
      </c>
      <c r="J150" s="17" t="str">
        <f t="shared" si="42"/>
        <v/>
      </c>
      <c r="K150" s="17" t="str">
        <f t="shared" si="36"/>
        <v/>
      </c>
      <c r="L150" s="14" t="str">
        <f t="shared" si="49"/>
        <v/>
      </c>
      <c r="M150" s="14" t="str">
        <f t="shared" si="37"/>
        <v/>
      </c>
      <c r="N150" s="14" t="str">
        <f t="shared" si="48"/>
        <v/>
      </c>
      <c r="O150" s="14"/>
      <c r="P150" s="14"/>
      <c r="Q150" s="14"/>
      <c r="R150" s="14"/>
      <c r="S150" s="14" t="str">
        <f t="shared" si="43"/>
        <v/>
      </c>
      <c r="T150" s="14" t="str">
        <f t="shared" si="44"/>
        <v/>
      </c>
      <c r="U150" s="21" t="str">
        <f t="shared" si="45"/>
        <v/>
      </c>
      <c r="V150" s="6" t="str">
        <f t="shared" si="46"/>
        <v/>
      </c>
      <c r="W150" s="46"/>
      <c r="X150" s="12"/>
      <c r="Y150" s="12"/>
      <c r="Z150" s="12"/>
      <c r="AA150" s="12"/>
    </row>
    <row r="151" spans="2:27" s="11" customFormat="1" ht="13.5" customHeight="1" x14ac:dyDescent="0.25">
      <c r="B151" s="134" t="str">
        <f t="shared" si="47"/>
        <v/>
      </c>
      <c r="C151" s="136"/>
      <c r="D151" s="20" t="str">
        <f t="shared" si="34"/>
        <v/>
      </c>
      <c r="E151" s="17" t="str">
        <f t="shared" si="38"/>
        <v/>
      </c>
      <c r="F151" s="17" t="str">
        <f t="shared" si="39"/>
        <v/>
      </c>
      <c r="G151" s="17" t="str">
        <f t="shared" si="40"/>
        <v/>
      </c>
      <c r="H151" s="17" t="str">
        <f t="shared" si="35"/>
        <v/>
      </c>
      <c r="I151" s="17" t="str">
        <f t="shared" si="41"/>
        <v/>
      </c>
      <c r="J151" s="17" t="str">
        <f t="shared" si="42"/>
        <v/>
      </c>
      <c r="K151" s="17" t="str">
        <f t="shared" si="36"/>
        <v/>
      </c>
      <c r="L151" s="14" t="str">
        <f t="shared" si="49"/>
        <v/>
      </c>
      <c r="M151" s="14" t="str">
        <f t="shared" si="37"/>
        <v/>
      </c>
      <c r="N151" s="14" t="str">
        <f t="shared" si="48"/>
        <v/>
      </c>
      <c r="O151" s="14"/>
      <c r="P151" s="14"/>
      <c r="Q151" s="14"/>
      <c r="R151" s="14"/>
      <c r="S151" s="14" t="str">
        <f t="shared" si="43"/>
        <v/>
      </c>
      <c r="T151" s="14" t="str">
        <f t="shared" si="44"/>
        <v/>
      </c>
      <c r="U151" s="21" t="str">
        <f t="shared" si="45"/>
        <v/>
      </c>
      <c r="V151" s="6" t="str">
        <f t="shared" si="46"/>
        <v/>
      </c>
      <c r="W151" s="46"/>
      <c r="X151" s="12"/>
      <c r="Y151" s="12"/>
      <c r="Z151" s="12"/>
      <c r="AA151" s="12"/>
    </row>
    <row r="152" spans="2:27" s="11" customFormat="1" ht="13.5" customHeight="1" x14ac:dyDescent="0.25">
      <c r="B152" s="134" t="str">
        <f t="shared" si="47"/>
        <v/>
      </c>
      <c r="C152" s="136"/>
      <c r="D152" s="20" t="str">
        <f t="shared" si="34"/>
        <v/>
      </c>
      <c r="E152" s="17" t="str">
        <f t="shared" si="38"/>
        <v/>
      </c>
      <c r="F152" s="17" t="str">
        <f t="shared" si="39"/>
        <v/>
      </c>
      <c r="G152" s="17" t="str">
        <f t="shared" si="40"/>
        <v/>
      </c>
      <c r="H152" s="17" t="str">
        <f t="shared" si="35"/>
        <v/>
      </c>
      <c r="I152" s="17" t="str">
        <f t="shared" si="41"/>
        <v/>
      </c>
      <c r="J152" s="17" t="str">
        <f t="shared" si="42"/>
        <v/>
      </c>
      <c r="K152" s="17" t="str">
        <f t="shared" si="36"/>
        <v/>
      </c>
      <c r="L152" s="14" t="str">
        <f t="shared" si="49"/>
        <v/>
      </c>
      <c r="M152" s="14" t="str">
        <f t="shared" si="37"/>
        <v/>
      </c>
      <c r="N152" s="14" t="str">
        <f t="shared" si="48"/>
        <v/>
      </c>
      <c r="O152" s="14"/>
      <c r="P152" s="14"/>
      <c r="Q152" s="14"/>
      <c r="R152" s="14"/>
      <c r="S152" s="14" t="str">
        <f t="shared" si="43"/>
        <v/>
      </c>
      <c r="T152" s="14" t="str">
        <f t="shared" si="44"/>
        <v/>
      </c>
      <c r="U152" s="21" t="str">
        <f t="shared" si="45"/>
        <v/>
      </c>
      <c r="V152" s="6" t="str">
        <f t="shared" si="46"/>
        <v/>
      </c>
      <c r="W152" s="46"/>
      <c r="X152" s="12"/>
      <c r="Y152" s="12"/>
      <c r="Z152" s="12"/>
      <c r="AA152" s="12"/>
    </row>
    <row r="153" spans="2:27" s="11" customFormat="1" ht="13.5" customHeight="1" x14ac:dyDescent="0.25">
      <c r="B153" s="134" t="str">
        <f t="shared" si="47"/>
        <v/>
      </c>
      <c r="C153" s="136"/>
      <c r="D153" s="20" t="str">
        <f t="shared" si="34"/>
        <v/>
      </c>
      <c r="E153" s="17" t="str">
        <f t="shared" si="38"/>
        <v/>
      </c>
      <c r="F153" s="17" t="str">
        <f t="shared" si="39"/>
        <v/>
      </c>
      <c r="G153" s="17" t="str">
        <f t="shared" si="40"/>
        <v/>
      </c>
      <c r="H153" s="17" t="str">
        <f t="shared" si="35"/>
        <v/>
      </c>
      <c r="I153" s="17" t="str">
        <f t="shared" si="41"/>
        <v/>
      </c>
      <c r="J153" s="17" t="str">
        <f t="shared" si="42"/>
        <v/>
      </c>
      <c r="K153" s="17" t="str">
        <f t="shared" si="36"/>
        <v/>
      </c>
      <c r="L153" s="14" t="str">
        <f t="shared" si="49"/>
        <v/>
      </c>
      <c r="M153" s="14" t="str">
        <f t="shared" si="37"/>
        <v/>
      </c>
      <c r="N153" s="14" t="str">
        <f t="shared" si="48"/>
        <v/>
      </c>
      <c r="O153" s="14"/>
      <c r="P153" s="14"/>
      <c r="Q153" s="14"/>
      <c r="R153" s="14"/>
      <c r="S153" s="14" t="str">
        <f t="shared" si="43"/>
        <v/>
      </c>
      <c r="T153" s="14" t="str">
        <f t="shared" si="44"/>
        <v/>
      </c>
      <c r="U153" s="21" t="str">
        <f t="shared" si="45"/>
        <v/>
      </c>
      <c r="V153" s="6" t="str">
        <f t="shared" si="46"/>
        <v/>
      </c>
      <c r="W153" s="46"/>
      <c r="X153" s="12"/>
      <c r="Y153" s="12"/>
      <c r="Z153" s="12"/>
      <c r="AA153" s="12"/>
    </row>
    <row r="154" spans="2:27" s="11" customFormat="1" ht="13.5" customHeight="1" x14ac:dyDescent="0.25">
      <c r="B154" s="134" t="str">
        <f t="shared" si="47"/>
        <v/>
      </c>
      <c r="C154" s="136"/>
      <c r="D154" s="20" t="str">
        <f t="shared" si="34"/>
        <v/>
      </c>
      <c r="E154" s="17" t="str">
        <f t="shared" si="38"/>
        <v/>
      </c>
      <c r="F154" s="17" t="str">
        <f t="shared" si="39"/>
        <v/>
      </c>
      <c r="G154" s="17" t="str">
        <f t="shared" si="40"/>
        <v/>
      </c>
      <c r="H154" s="17" t="str">
        <f t="shared" si="35"/>
        <v/>
      </c>
      <c r="I154" s="17" t="str">
        <f t="shared" si="41"/>
        <v/>
      </c>
      <c r="J154" s="17" t="str">
        <f t="shared" si="42"/>
        <v/>
      </c>
      <c r="K154" s="17" t="str">
        <f t="shared" si="36"/>
        <v/>
      </c>
      <c r="L154" s="14" t="str">
        <f t="shared" si="49"/>
        <v/>
      </c>
      <c r="M154" s="14" t="str">
        <f t="shared" si="37"/>
        <v/>
      </c>
      <c r="N154" s="14" t="str">
        <f t="shared" si="48"/>
        <v/>
      </c>
      <c r="O154" s="14"/>
      <c r="P154" s="14"/>
      <c r="Q154" s="14"/>
      <c r="R154" s="14"/>
      <c r="S154" s="14" t="str">
        <f t="shared" si="43"/>
        <v/>
      </c>
      <c r="T154" s="14" t="str">
        <f t="shared" si="44"/>
        <v/>
      </c>
      <c r="U154" s="21" t="str">
        <f t="shared" si="45"/>
        <v/>
      </c>
      <c r="V154" s="6" t="str">
        <f t="shared" si="46"/>
        <v/>
      </c>
      <c r="W154" s="46"/>
      <c r="X154" s="12"/>
      <c r="Y154" s="12"/>
      <c r="Z154" s="12"/>
      <c r="AA154" s="12"/>
    </row>
    <row r="155" spans="2:27" s="11" customFormat="1" ht="13.5" customHeight="1" x14ac:dyDescent="0.25">
      <c r="B155" s="134" t="str">
        <f t="shared" si="47"/>
        <v/>
      </c>
      <c r="C155" s="136"/>
      <c r="D155" s="20" t="str">
        <f t="shared" ref="D155:D218" si="50">IF(E155="","",ABS(E154-E155))</f>
        <v/>
      </c>
      <c r="E155" s="17" t="str">
        <f t="shared" si="38"/>
        <v/>
      </c>
      <c r="F155" s="17" t="str">
        <f t="shared" si="39"/>
        <v/>
      </c>
      <c r="G155" s="17" t="str">
        <f t="shared" si="40"/>
        <v/>
      </c>
      <c r="H155" s="17" t="str">
        <f t="shared" ref="H155:H218" si="51">IF(C155="","",AVERAGE(D:D))</f>
        <v/>
      </c>
      <c r="I155" s="17" t="str">
        <f t="shared" si="41"/>
        <v/>
      </c>
      <c r="J155" s="17" t="str">
        <f t="shared" si="42"/>
        <v/>
      </c>
      <c r="K155" s="17" t="str">
        <f t="shared" ref="K155:K218" si="52">IF(C155="","",AVERAGE(E:E))</f>
        <v/>
      </c>
      <c r="L155" s="14" t="str">
        <f t="shared" si="49"/>
        <v/>
      </c>
      <c r="M155" s="14" t="str">
        <f t="shared" si="37"/>
        <v/>
      </c>
      <c r="N155" s="14" t="str">
        <f t="shared" si="48"/>
        <v/>
      </c>
      <c r="O155" s="14"/>
      <c r="P155" s="14"/>
      <c r="Q155" s="14"/>
      <c r="R155" s="14"/>
      <c r="S155" s="14" t="str">
        <f t="shared" si="43"/>
        <v/>
      </c>
      <c r="T155" s="14" t="str">
        <f t="shared" si="44"/>
        <v/>
      </c>
      <c r="U155" s="21" t="str">
        <f t="shared" si="45"/>
        <v/>
      </c>
      <c r="V155" s="6" t="str">
        <f t="shared" si="46"/>
        <v/>
      </c>
      <c r="W155" s="46"/>
      <c r="X155" s="12"/>
      <c r="Y155" s="12"/>
      <c r="Z155" s="12"/>
      <c r="AA155" s="12"/>
    </row>
    <row r="156" spans="2:27" s="11" customFormat="1" ht="13.5" customHeight="1" x14ac:dyDescent="0.25">
      <c r="B156" s="134" t="str">
        <f t="shared" si="47"/>
        <v/>
      </c>
      <c r="C156" s="136"/>
      <c r="D156" s="20" t="str">
        <f t="shared" si="50"/>
        <v/>
      </c>
      <c r="E156" s="17" t="str">
        <f t="shared" si="38"/>
        <v/>
      </c>
      <c r="F156" s="17" t="str">
        <f t="shared" si="39"/>
        <v/>
      </c>
      <c r="G156" s="17" t="str">
        <f t="shared" si="40"/>
        <v/>
      </c>
      <c r="H156" s="17" t="str">
        <f t="shared" si="51"/>
        <v/>
      </c>
      <c r="I156" s="17" t="str">
        <f t="shared" si="41"/>
        <v/>
      </c>
      <c r="J156" s="17" t="str">
        <f t="shared" si="42"/>
        <v/>
      </c>
      <c r="K156" s="17" t="str">
        <f t="shared" si="52"/>
        <v/>
      </c>
      <c r="L156" s="14" t="str">
        <f t="shared" si="49"/>
        <v/>
      </c>
      <c r="M156" s="14" t="str">
        <f t="shared" ref="M156:M219" si="53">IF(C156="","",IF(OR(AND(COUNT(D156:D161)=6,D156&lt;D157,D157&lt;D158,D158&lt;D159,D159&lt;D160,D160&lt;D161),AND(COUNT(D156:D161)=6,D156&gt;D157,D157&gt;D158,D158&gt;D159,D159&gt;D160,D160&gt;D161)),"SPECIAL CAUSE-MR Trend",IF(OR(AND(COUNT(E156:E161)=6,E156&lt;E157,E157&lt;E158,E158&lt;E159,E159&lt;E160,E160&lt;E161),AND(COUNT(E156:E161)=6,E156&gt;E157,E157&gt;E158,E158&gt;E159,E159&gt;E160,E160&gt;E161)),"SPECIAL CAUSE-Ind Trend","")))</f>
        <v/>
      </c>
      <c r="N156" s="14" t="str">
        <f t="shared" si="48"/>
        <v/>
      </c>
      <c r="O156" s="14"/>
      <c r="P156" s="14"/>
      <c r="Q156" s="14"/>
      <c r="R156" s="14"/>
      <c r="S156" s="14" t="str">
        <f t="shared" si="43"/>
        <v/>
      </c>
      <c r="T156" s="14" t="str">
        <f t="shared" si="44"/>
        <v/>
      </c>
      <c r="U156" s="21" t="str">
        <f t="shared" si="45"/>
        <v/>
      </c>
      <c r="V156" s="6" t="str">
        <f t="shared" si="46"/>
        <v/>
      </c>
      <c r="W156" s="46"/>
      <c r="X156" s="12"/>
      <c r="Y156" s="12"/>
      <c r="Z156" s="12"/>
      <c r="AA156" s="12"/>
    </row>
    <row r="157" spans="2:27" s="11" customFormat="1" ht="13.5" customHeight="1" x14ac:dyDescent="0.25">
      <c r="B157" s="134" t="str">
        <f t="shared" si="47"/>
        <v/>
      </c>
      <c r="C157" s="136"/>
      <c r="D157" s="20" t="str">
        <f t="shared" si="50"/>
        <v/>
      </c>
      <c r="E157" s="17" t="str">
        <f t="shared" si="38"/>
        <v/>
      </c>
      <c r="F157" s="17" t="str">
        <f t="shared" si="39"/>
        <v/>
      </c>
      <c r="G157" s="17" t="str">
        <f t="shared" si="40"/>
        <v/>
      </c>
      <c r="H157" s="17" t="str">
        <f t="shared" si="51"/>
        <v/>
      </c>
      <c r="I157" s="17" t="str">
        <f t="shared" si="41"/>
        <v/>
      </c>
      <c r="J157" s="17" t="str">
        <f t="shared" si="42"/>
        <v/>
      </c>
      <c r="K157" s="17" t="str">
        <f t="shared" si="52"/>
        <v/>
      </c>
      <c r="L157" s="14" t="str">
        <f t="shared" si="49"/>
        <v/>
      </c>
      <c r="M157" s="14" t="str">
        <f t="shared" si="53"/>
        <v/>
      </c>
      <c r="N157" s="14" t="str">
        <f t="shared" si="48"/>
        <v/>
      </c>
      <c r="O157" s="14"/>
      <c r="P157" s="14"/>
      <c r="Q157" s="14"/>
      <c r="R157" s="14"/>
      <c r="S157" s="14" t="str">
        <f t="shared" si="43"/>
        <v/>
      </c>
      <c r="T157" s="14" t="str">
        <f t="shared" si="44"/>
        <v/>
      </c>
      <c r="U157" s="21" t="str">
        <f t="shared" si="45"/>
        <v/>
      </c>
      <c r="V157" s="6" t="str">
        <f t="shared" si="46"/>
        <v/>
      </c>
      <c r="W157" s="46"/>
      <c r="X157" s="12"/>
      <c r="Y157" s="12"/>
      <c r="Z157" s="12"/>
      <c r="AA157" s="12"/>
    </row>
    <row r="158" spans="2:27" s="11" customFormat="1" ht="13.5" customHeight="1" x14ac:dyDescent="0.25">
      <c r="B158" s="134" t="str">
        <f t="shared" si="47"/>
        <v/>
      </c>
      <c r="C158" s="136"/>
      <c r="D158" s="20" t="str">
        <f t="shared" si="50"/>
        <v/>
      </c>
      <c r="E158" s="17" t="str">
        <f t="shared" si="38"/>
        <v/>
      </c>
      <c r="F158" s="17" t="str">
        <f t="shared" si="39"/>
        <v/>
      </c>
      <c r="G158" s="17" t="str">
        <f t="shared" si="40"/>
        <v/>
      </c>
      <c r="H158" s="17" t="str">
        <f t="shared" si="51"/>
        <v/>
      </c>
      <c r="I158" s="17" t="str">
        <f t="shared" si="41"/>
        <v/>
      </c>
      <c r="J158" s="17" t="str">
        <f t="shared" si="42"/>
        <v/>
      </c>
      <c r="K158" s="17" t="str">
        <f t="shared" si="52"/>
        <v/>
      </c>
      <c r="L158" s="14" t="str">
        <f t="shared" si="49"/>
        <v/>
      </c>
      <c r="M158" s="14" t="str">
        <f t="shared" si="53"/>
        <v/>
      </c>
      <c r="N158" s="14" t="str">
        <f t="shared" si="48"/>
        <v/>
      </c>
      <c r="O158" s="14"/>
      <c r="P158" s="14"/>
      <c r="Q158" s="14"/>
      <c r="R158" s="14"/>
      <c r="S158" s="14" t="str">
        <f t="shared" si="43"/>
        <v/>
      </c>
      <c r="T158" s="14" t="str">
        <f t="shared" si="44"/>
        <v/>
      </c>
      <c r="U158" s="21" t="str">
        <f t="shared" si="45"/>
        <v/>
      </c>
      <c r="V158" s="6" t="str">
        <f t="shared" si="46"/>
        <v/>
      </c>
      <c r="W158" s="46"/>
      <c r="X158" s="12"/>
      <c r="Y158" s="12"/>
      <c r="Z158" s="12"/>
      <c r="AA158" s="12"/>
    </row>
    <row r="159" spans="2:27" s="11" customFormat="1" ht="13.5" customHeight="1" x14ac:dyDescent="0.25">
      <c r="B159" s="134" t="str">
        <f t="shared" si="47"/>
        <v/>
      </c>
      <c r="C159" s="136"/>
      <c r="D159" s="20" t="str">
        <f t="shared" si="50"/>
        <v/>
      </c>
      <c r="E159" s="17" t="str">
        <f t="shared" si="38"/>
        <v/>
      </c>
      <c r="F159" s="17" t="str">
        <f t="shared" si="39"/>
        <v/>
      </c>
      <c r="G159" s="17" t="str">
        <f t="shared" si="40"/>
        <v/>
      </c>
      <c r="H159" s="17" t="str">
        <f t="shared" si="51"/>
        <v/>
      </c>
      <c r="I159" s="17" t="str">
        <f t="shared" si="41"/>
        <v/>
      </c>
      <c r="J159" s="17" t="str">
        <f t="shared" si="42"/>
        <v/>
      </c>
      <c r="K159" s="17" t="str">
        <f t="shared" si="52"/>
        <v/>
      </c>
      <c r="L159" s="14" t="str">
        <f t="shared" si="49"/>
        <v/>
      </c>
      <c r="M159" s="14" t="str">
        <f t="shared" si="53"/>
        <v/>
      </c>
      <c r="N159" s="14" t="str">
        <f t="shared" si="48"/>
        <v/>
      </c>
      <c r="O159" s="14"/>
      <c r="P159" s="14"/>
      <c r="Q159" s="14"/>
      <c r="R159" s="14"/>
      <c r="S159" s="14" t="str">
        <f t="shared" si="43"/>
        <v/>
      </c>
      <c r="T159" s="14" t="str">
        <f t="shared" si="44"/>
        <v/>
      </c>
      <c r="U159" s="21" t="str">
        <f t="shared" si="45"/>
        <v/>
      </c>
      <c r="V159" s="6" t="str">
        <f t="shared" si="46"/>
        <v/>
      </c>
      <c r="W159" s="46"/>
      <c r="X159" s="12"/>
      <c r="Y159" s="12"/>
      <c r="Z159" s="12"/>
      <c r="AA159" s="12"/>
    </row>
    <row r="160" spans="2:27" s="11" customFormat="1" ht="13.5" customHeight="1" x14ac:dyDescent="0.25">
      <c r="B160" s="134" t="str">
        <f t="shared" si="47"/>
        <v/>
      </c>
      <c r="C160" s="136"/>
      <c r="D160" s="20" t="str">
        <f t="shared" si="50"/>
        <v/>
      </c>
      <c r="E160" s="17" t="str">
        <f t="shared" si="38"/>
        <v/>
      </c>
      <c r="F160" s="17" t="str">
        <f t="shared" si="39"/>
        <v/>
      </c>
      <c r="G160" s="17" t="str">
        <f t="shared" si="40"/>
        <v/>
      </c>
      <c r="H160" s="17" t="str">
        <f t="shared" si="51"/>
        <v/>
      </c>
      <c r="I160" s="17" t="str">
        <f t="shared" si="41"/>
        <v/>
      </c>
      <c r="J160" s="17" t="str">
        <f t="shared" si="42"/>
        <v/>
      </c>
      <c r="K160" s="17" t="str">
        <f t="shared" si="52"/>
        <v/>
      </c>
      <c r="L160" s="14" t="str">
        <f t="shared" si="49"/>
        <v/>
      </c>
      <c r="M160" s="14" t="str">
        <f t="shared" si="53"/>
        <v/>
      </c>
      <c r="N160" s="14" t="str">
        <f t="shared" si="48"/>
        <v/>
      </c>
      <c r="O160" s="14"/>
      <c r="P160" s="14"/>
      <c r="Q160" s="14"/>
      <c r="R160" s="14"/>
      <c r="S160" s="14" t="str">
        <f t="shared" si="43"/>
        <v/>
      </c>
      <c r="T160" s="14" t="str">
        <f t="shared" si="44"/>
        <v/>
      </c>
      <c r="U160" s="21" t="str">
        <f t="shared" si="45"/>
        <v/>
      </c>
      <c r="V160" s="6" t="str">
        <f t="shared" si="46"/>
        <v/>
      </c>
      <c r="W160" s="46"/>
      <c r="X160" s="12"/>
      <c r="Y160" s="12"/>
      <c r="Z160" s="12"/>
      <c r="AA160" s="12"/>
    </row>
    <row r="161" spans="2:27" s="11" customFormat="1" ht="13.5" customHeight="1" x14ac:dyDescent="0.25">
      <c r="B161" s="134" t="str">
        <f t="shared" si="47"/>
        <v/>
      </c>
      <c r="C161" s="136"/>
      <c r="D161" s="20" t="str">
        <f t="shared" si="50"/>
        <v/>
      </c>
      <c r="E161" s="17" t="str">
        <f t="shared" si="38"/>
        <v/>
      </c>
      <c r="F161" s="17" t="str">
        <f t="shared" si="39"/>
        <v/>
      </c>
      <c r="G161" s="17" t="str">
        <f t="shared" si="40"/>
        <v/>
      </c>
      <c r="H161" s="17" t="str">
        <f t="shared" si="51"/>
        <v/>
      </c>
      <c r="I161" s="17" t="str">
        <f t="shared" si="41"/>
        <v/>
      </c>
      <c r="J161" s="17" t="str">
        <f t="shared" si="42"/>
        <v/>
      </c>
      <c r="K161" s="17" t="str">
        <f t="shared" si="52"/>
        <v/>
      </c>
      <c r="L161" s="14" t="str">
        <f t="shared" si="49"/>
        <v/>
      </c>
      <c r="M161" s="14" t="str">
        <f t="shared" si="53"/>
        <v/>
      </c>
      <c r="N161" s="14" t="str">
        <f t="shared" si="48"/>
        <v/>
      </c>
      <c r="O161" s="14"/>
      <c r="P161" s="14"/>
      <c r="Q161" s="14"/>
      <c r="R161" s="14"/>
      <c r="S161" s="14" t="str">
        <f t="shared" si="43"/>
        <v/>
      </c>
      <c r="T161" s="14" t="str">
        <f t="shared" si="44"/>
        <v/>
      </c>
      <c r="U161" s="21" t="str">
        <f t="shared" si="45"/>
        <v/>
      </c>
      <c r="V161" s="6" t="str">
        <f t="shared" si="46"/>
        <v/>
      </c>
      <c r="W161" s="46"/>
      <c r="X161" s="12"/>
      <c r="Y161" s="12"/>
      <c r="Z161" s="12"/>
      <c r="AA161" s="12"/>
    </row>
    <row r="162" spans="2:27" s="11" customFormat="1" ht="13.5" customHeight="1" x14ac:dyDescent="0.25">
      <c r="B162" s="134" t="str">
        <f t="shared" si="47"/>
        <v/>
      </c>
      <c r="C162" s="136"/>
      <c r="D162" s="20" t="str">
        <f t="shared" si="50"/>
        <v/>
      </c>
      <c r="E162" s="17" t="str">
        <f t="shared" si="38"/>
        <v/>
      </c>
      <c r="F162" s="17" t="str">
        <f t="shared" si="39"/>
        <v/>
      </c>
      <c r="G162" s="17" t="str">
        <f t="shared" si="40"/>
        <v/>
      </c>
      <c r="H162" s="17" t="str">
        <f t="shared" si="51"/>
        <v/>
      </c>
      <c r="I162" s="17" t="str">
        <f t="shared" si="41"/>
        <v/>
      </c>
      <c r="J162" s="17" t="str">
        <f t="shared" si="42"/>
        <v/>
      </c>
      <c r="K162" s="17" t="str">
        <f t="shared" si="52"/>
        <v/>
      </c>
      <c r="L162" s="14" t="str">
        <f t="shared" si="49"/>
        <v/>
      </c>
      <c r="M162" s="14" t="str">
        <f t="shared" si="53"/>
        <v/>
      </c>
      <c r="N162" s="14" t="str">
        <f t="shared" si="48"/>
        <v/>
      </c>
      <c r="O162" s="14"/>
      <c r="P162" s="14"/>
      <c r="Q162" s="14"/>
      <c r="R162" s="14"/>
      <c r="S162" s="14" t="str">
        <f t="shared" si="43"/>
        <v/>
      </c>
      <c r="T162" s="14" t="str">
        <f t="shared" si="44"/>
        <v/>
      </c>
      <c r="U162" s="21" t="str">
        <f t="shared" si="45"/>
        <v/>
      </c>
      <c r="V162" s="6" t="str">
        <f t="shared" si="46"/>
        <v/>
      </c>
      <c r="W162" s="46"/>
      <c r="X162" s="12"/>
      <c r="Y162" s="12"/>
      <c r="Z162" s="12"/>
      <c r="AA162" s="12"/>
    </row>
    <row r="163" spans="2:27" s="11" customFormat="1" ht="13.5" customHeight="1" x14ac:dyDescent="0.25">
      <c r="B163" s="134" t="str">
        <f t="shared" si="47"/>
        <v/>
      </c>
      <c r="C163" s="136"/>
      <c r="D163" s="20" t="str">
        <f t="shared" si="50"/>
        <v/>
      </c>
      <c r="E163" s="17" t="str">
        <f t="shared" si="38"/>
        <v/>
      </c>
      <c r="F163" s="17" t="str">
        <f t="shared" si="39"/>
        <v/>
      </c>
      <c r="G163" s="17" t="str">
        <f t="shared" si="40"/>
        <v/>
      </c>
      <c r="H163" s="17" t="str">
        <f t="shared" si="51"/>
        <v/>
      </c>
      <c r="I163" s="17" t="str">
        <f t="shared" si="41"/>
        <v/>
      </c>
      <c r="J163" s="17" t="str">
        <f t="shared" si="42"/>
        <v/>
      </c>
      <c r="K163" s="17" t="str">
        <f t="shared" si="52"/>
        <v/>
      </c>
      <c r="L163" s="14" t="str">
        <f t="shared" si="49"/>
        <v/>
      </c>
      <c r="M163" s="14" t="str">
        <f t="shared" si="53"/>
        <v/>
      </c>
      <c r="N163" s="14" t="str">
        <f t="shared" si="48"/>
        <v/>
      </c>
      <c r="O163" s="14"/>
      <c r="P163" s="14"/>
      <c r="Q163" s="14"/>
      <c r="R163" s="14"/>
      <c r="S163" s="14" t="str">
        <f t="shared" si="43"/>
        <v/>
      </c>
      <c r="T163" s="14" t="str">
        <f t="shared" si="44"/>
        <v/>
      </c>
      <c r="U163" s="21" t="str">
        <f t="shared" si="45"/>
        <v/>
      </c>
      <c r="V163" s="6" t="str">
        <f t="shared" si="46"/>
        <v/>
      </c>
      <c r="W163" s="46"/>
      <c r="X163" s="12"/>
      <c r="Y163" s="12"/>
      <c r="Z163" s="12"/>
      <c r="AA163" s="12"/>
    </row>
    <row r="164" spans="2:27" s="11" customFormat="1" ht="13.5" customHeight="1" x14ac:dyDescent="0.25">
      <c r="B164" s="134" t="str">
        <f t="shared" si="47"/>
        <v/>
      </c>
      <c r="C164" s="136"/>
      <c r="D164" s="20" t="str">
        <f t="shared" si="50"/>
        <v/>
      </c>
      <c r="E164" s="17" t="str">
        <f t="shared" si="38"/>
        <v/>
      </c>
      <c r="F164" s="17" t="str">
        <f t="shared" si="39"/>
        <v/>
      </c>
      <c r="G164" s="17" t="str">
        <f t="shared" si="40"/>
        <v/>
      </c>
      <c r="H164" s="17" t="str">
        <f t="shared" si="51"/>
        <v/>
      </c>
      <c r="I164" s="17" t="str">
        <f t="shared" si="41"/>
        <v/>
      </c>
      <c r="J164" s="17" t="str">
        <f t="shared" si="42"/>
        <v/>
      </c>
      <c r="K164" s="17" t="str">
        <f t="shared" si="52"/>
        <v/>
      </c>
      <c r="L164" s="14" t="str">
        <f t="shared" si="49"/>
        <v/>
      </c>
      <c r="M164" s="14" t="str">
        <f t="shared" si="53"/>
        <v/>
      </c>
      <c r="N164" s="14" t="str">
        <f t="shared" si="48"/>
        <v/>
      </c>
      <c r="O164" s="14"/>
      <c r="P164" s="14"/>
      <c r="Q164" s="14"/>
      <c r="R164" s="14"/>
      <c r="S164" s="14" t="str">
        <f t="shared" si="43"/>
        <v/>
      </c>
      <c r="T164" s="14" t="str">
        <f t="shared" si="44"/>
        <v/>
      </c>
      <c r="U164" s="21" t="str">
        <f t="shared" si="45"/>
        <v/>
      </c>
      <c r="V164" s="6" t="str">
        <f t="shared" si="46"/>
        <v/>
      </c>
      <c r="W164" s="46"/>
      <c r="X164" s="12"/>
      <c r="Y164" s="12"/>
      <c r="Z164" s="12"/>
      <c r="AA164" s="12"/>
    </row>
    <row r="165" spans="2:27" s="11" customFormat="1" ht="13.5" customHeight="1" x14ac:dyDescent="0.25">
      <c r="B165" s="134" t="str">
        <f t="shared" si="47"/>
        <v/>
      </c>
      <c r="C165" s="136"/>
      <c r="D165" s="20" t="str">
        <f t="shared" si="50"/>
        <v/>
      </c>
      <c r="E165" s="17" t="str">
        <f t="shared" si="38"/>
        <v/>
      </c>
      <c r="F165" s="17" t="str">
        <f t="shared" si="39"/>
        <v/>
      </c>
      <c r="G165" s="17" t="str">
        <f t="shared" si="40"/>
        <v/>
      </c>
      <c r="H165" s="17" t="str">
        <f t="shared" si="51"/>
        <v/>
      </c>
      <c r="I165" s="17" t="str">
        <f t="shared" si="41"/>
        <v/>
      </c>
      <c r="J165" s="17" t="str">
        <f t="shared" si="42"/>
        <v/>
      </c>
      <c r="K165" s="17" t="str">
        <f t="shared" si="52"/>
        <v/>
      </c>
      <c r="L165" s="14" t="str">
        <f t="shared" si="49"/>
        <v/>
      </c>
      <c r="M165" s="14" t="str">
        <f t="shared" si="53"/>
        <v/>
      </c>
      <c r="N165" s="14" t="str">
        <f t="shared" si="48"/>
        <v/>
      </c>
      <c r="O165" s="14"/>
      <c r="P165" s="14"/>
      <c r="Q165" s="14"/>
      <c r="R165" s="14"/>
      <c r="S165" s="14" t="str">
        <f t="shared" si="43"/>
        <v/>
      </c>
      <c r="T165" s="14" t="str">
        <f t="shared" si="44"/>
        <v/>
      </c>
      <c r="U165" s="21" t="str">
        <f t="shared" si="45"/>
        <v/>
      </c>
      <c r="V165" s="6" t="str">
        <f t="shared" si="46"/>
        <v/>
      </c>
      <c r="W165" s="46"/>
      <c r="X165" s="12"/>
      <c r="Y165" s="12"/>
      <c r="Z165" s="12"/>
      <c r="AA165" s="12"/>
    </row>
    <row r="166" spans="2:27" s="11" customFormat="1" ht="13.5" customHeight="1" x14ac:dyDescent="0.25">
      <c r="B166" s="134" t="str">
        <f t="shared" si="47"/>
        <v/>
      </c>
      <c r="C166" s="136"/>
      <c r="D166" s="20" t="str">
        <f t="shared" si="50"/>
        <v/>
      </c>
      <c r="E166" s="17" t="str">
        <f t="shared" si="38"/>
        <v/>
      </c>
      <c r="F166" s="17" t="str">
        <f t="shared" si="39"/>
        <v/>
      </c>
      <c r="G166" s="17" t="str">
        <f t="shared" si="40"/>
        <v/>
      </c>
      <c r="H166" s="17" t="str">
        <f t="shared" si="51"/>
        <v/>
      </c>
      <c r="I166" s="17" t="str">
        <f t="shared" si="41"/>
        <v/>
      </c>
      <c r="J166" s="17" t="str">
        <f t="shared" si="42"/>
        <v/>
      </c>
      <c r="K166" s="17" t="str">
        <f t="shared" si="52"/>
        <v/>
      </c>
      <c r="L166" s="14" t="str">
        <f t="shared" si="49"/>
        <v/>
      </c>
      <c r="M166" s="14" t="str">
        <f t="shared" si="53"/>
        <v/>
      </c>
      <c r="N166" s="14" t="str">
        <f t="shared" si="48"/>
        <v/>
      </c>
      <c r="O166" s="14"/>
      <c r="P166" s="14"/>
      <c r="Q166" s="14"/>
      <c r="R166" s="14"/>
      <c r="S166" s="14" t="str">
        <f t="shared" si="43"/>
        <v/>
      </c>
      <c r="T166" s="14" t="str">
        <f t="shared" si="44"/>
        <v/>
      </c>
      <c r="U166" s="21" t="str">
        <f t="shared" si="45"/>
        <v/>
      </c>
      <c r="V166" s="6" t="str">
        <f t="shared" si="46"/>
        <v/>
      </c>
      <c r="W166" s="46"/>
      <c r="X166" s="12"/>
      <c r="Y166" s="12"/>
      <c r="Z166" s="12"/>
      <c r="AA166" s="12"/>
    </row>
    <row r="167" spans="2:27" s="11" customFormat="1" ht="13.5" customHeight="1" x14ac:dyDescent="0.25">
      <c r="B167" s="134" t="str">
        <f t="shared" si="47"/>
        <v/>
      </c>
      <c r="C167" s="136"/>
      <c r="D167" s="20" t="str">
        <f t="shared" si="50"/>
        <v/>
      </c>
      <c r="E167" s="17" t="str">
        <f t="shared" si="38"/>
        <v/>
      </c>
      <c r="F167" s="17" t="str">
        <f t="shared" si="39"/>
        <v/>
      </c>
      <c r="G167" s="17" t="str">
        <f t="shared" si="40"/>
        <v/>
      </c>
      <c r="H167" s="17" t="str">
        <f t="shared" si="51"/>
        <v/>
      </c>
      <c r="I167" s="17" t="str">
        <f t="shared" si="41"/>
        <v/>
      </c>
      <c r="J167" s="17" t="str">
        <f t="shared" si="42"/>
        <v/>
      </c>
      <c r="K167" s="17" t="str">
        <f t="shared" si="52"/>
        <v/>
      </c>
      <c r="L167" s="14" t="str">
        <f t="shared" si="49"/>
        <v/>
      </c>
      <c r="M167" s="14" t="str">
        <f t="shared" si="53"/>
        <v/>
      </c>
      <c r="N167" s="14" t="str">
        <f t="shared" si="48"/>
        <v/>
      </c>
      <c r="O167" s="14"/>
      <c r="P167" s="14"/>
      <c r="Q167" s="14"/>
      <c r="R167" s="14"/>
      <c r="S167" s="14" t="str">
        <f t="shared" si="43"/>
        <v/>
      </c>
      <c r="T167" s="14" t="str">
        <f t="shared" si="44"/>
        <v/>
      </c>
      <c r="U167" s="21" t="str">
        <f t="shared" si="45"/>
        <v/>
      </c>
      <c r="V167" s="6" t="str">
        <f t="shared" si="46"/>
        <v/>
      </c>
      <c r="W167" s="46"/>
      <c r="X167" s="12"/>
      <c r="Y167" s="12"/>
      <c r="Z167" s="12"/>
      <c r="AA167" s="12"/>
    </row>
    <row r="168" spans="2:27" s="11" customFormat="1" ht="13.5" customHeight="1" x14ac:dyDescent="0.25">
      <c r="B168" s="134" t="str">
        <f t="shared" si="47"/>
        <v/>
      </c>
      <c r="C168" s="136"/>
      <c r="D168" s="20" t="str">
        <f t="shared" si="50"/>
        <v/>
      </c>
      <c r="E168" s="17" t="str">
        <f t="shared" si="38"/>
        <v/>
      </c>
      <c r="F168" s="17" t="str">
        <f t="shared" si="39"/>
        <v/>
      </c>
      <c r="G168" s="17" t="str">
        <f t="shared" si="40"/>
        <v/>
      </c>
      <c r="H168" s="17" t="str">
        <f t="shared" si="51"/>
        <v/>
      </c>
      <c r="I168" s="17" t="str">
        <f t="shared" si="41"/>
        <v/>
      </c>
      <c r="J168" s="17" t="str">
        <f t="shared" si="42"/>
        <v/>
      </c>
      <c r="K168" s="17" t="str">
        <f t="shared" si="52"/>
        <v/>
      </c>
      <c r="L168" s="14" t="str">
        <f t="shared" si="49"/>
        <v/>
      </c>
      <c r="M168" s="14" t="str">
        <f t="shared" si="53"/>
        <v/>
      </c>
      <c r="N168" s="14" t="str">
        <f t="shared" si="48"/>
        <v/>
      </c>
      <c r="O168" s="14"/>
      <c r="P168" s="14"/>
      <c r="Q168" s="14"/>
      <c r="R168" s="14"/>
      <c r="S168" s="14" t="str">
        <f t="shared" si="43"/>
        <v/>
      </c>
      <c r="T168" s="14" t="str">
        <f t="shared" si="44"/>
        <v/>
      </c>
      <c r="U168" s="21" t="str">
        <f t="shared" si="45"/>
        <v/>
      </c>
      <c r="V168" s="6" t="str">
        <f t="shared" si="46"/>
        <v/>
      </c>
      <c r="W168" s="46"/>
      <c r="X168" s="12"/>
      <c r="Y168" s="12"/>
      <c r="Z168" s="12"/>
      <c r="AA168" s="12"/>
    </row>
    <row r="169" spans="2:27" s="11" customFormat="1" ht="13.5" customHeight="1" x14ac:dyDescent="0.25">
      <c r="B169" s="134" t="str">
        <f t="shared" si="47"/>
        <v/>
      </c>
      <c r="C169" s="136"/>
      <c r="D169" s="20" t="str">
        <f t="shared" si="50"/>
        <v/>
      </c>
      <c r="E169" s="17" t="str">
        <f t="shared" si="38"/>
        <v/>
      </c>
      <c r="F169" s="17" t="str">
        <f t="shared" si="39"/>
        <v/>
      </c>
      <c r="G169" s="17" t="str">
        <f t="shared" si="40"/>
        <v/>
      </c>
      <c r="H169" s="17" t="str">
        <f t="shared" si="51"/>
        <v/>
      </c>
      <c r="I169" s="17" t="str">
        <f t="shared" si="41"/>
        <v/>
      </c>
      <c r="J169" s="17" t="str">
        <f t="shared" si="42"/>
        <v/>
      </c>
      <c r="K169" s="17" t="str">
        <f t="shared" si="52"/>
        <v/>
      </c>
      <c r="L169" s="14" t="str">
        <f t="shared" si="49"/>
        <v/>
      </c>
      <c r="M169" s="14" t="str">
        <f t="shared" si="53"/>
        <v/>
      </c>
      <c r="N169" s="14" t="str">
        <f t="shared" si="48"/>
        <v/>
      </c>
      <c r="O169" s="14"/>
      <c r="P169" s="14"/>
      <c r="Q169" s="14"/>
      <c r="R169" s="14"/>
      <c r="S169" s="14" t="str">
        <f t="shared" si="43"/>
        <v/>
      </c>
      <c r="T169" s="14" t="str">
        <f t="shared" si="44"/>
        <v/>
      </c>
      <c r="U169" s="21" t="str">
        <f t="shared" si="45"/>
        <v/>
      </c>
      <c r="V169" s="6" t="str">
        <f t="shared" si="46"/>
        <v/>
      </c>
      <c r="W169" s="46"/>
      <c r="X169" s="12"/>
      <c r="Y169" s="12"/>
      <c r="Z169" s="12"/>
      <c r="AA169" s="12"/>
    </row>
    <row r="170" spans="2:27" s="11" customFormat="1" ht="13.5" customHeight="1" x14ac:dyDescent="0.25">
      <c r="B170" s="134" t="str">
        <f t="shared" si="47"/>
        <v/>
      </c>
      <c r="C170" s="136"/>
      <c r="D170" s="20" t="str">
        <f t="shared" si="50"/>
        <v/>
      </c>
      <c r="E170" s="17" t="str">
        <f t="shared" si="38"/>
        <v/>
      </c>
      <c r="F170" s="17" t="str">
        <f t="shared" si="39"/>
        <v/>
      </c>
      <c r="G170" s="17" t="str">
        <f t="shared" si="40"/>
        <v/>
      </c>
      <c r="H170" s="17" t="str">
        <f t="shared" si="51"/>
        <v/>
      </c>
      <c r="I170" s="17" t="str">
        <f t="shared" si="41"/>
        <v/>
      </c>
      <c r="J170" s="17" t="str">
        <f t="shared" si="42"/>
        <v/>
      </c>
      <c r="K170" s="17" t="str">
        <f t="shared" si="52"/>
        <v/>
      </c>
      <c r="L170" s="14" t="str">
        <f t="shared" si="49"/>
        <v/>
      </c>
      <c r="M170" s="14" t="str">
        <f t="shared" si="53"/>
        <v/>
      </c>
      <c r="N170" s="14" t="str">
        <f t="shared" si="48"/>
        <v/>
      </c>
      <c r="O170" s="14"/>
      <c r="P170" s="14"/>
      <c r="Q170" s="14"/>
      <c r="R170" s="14"/>
      <c r="S170" s="14" t="str">
        <f t="shared" si="43"/>
        <v/>
      </c>
      <c r="T170" s="14" t="str">
        <f t="shared" si="44"/>
        <v/>
      </c>
      <c r="U170" s="21" t="str">
        <f t="shared" si="45"/>
        <v/>
      </c>
      <c r="V170" s="6" t="str">
        <f t="shared" si="46"/>
        <v/>
      </c>
      <c r="W170" s="46"/>
      <c r="X170" s="12"/>
      <c r="Y170" s="12"/>
      <c r="Z170" s="12"/>
      <c r="AA170" s="12"/>
    </row>
    <row r="171" spans="2:27" s="11" customFormat="1" ht="13.5" customHeight="1" x14ac:dyDescent="0.25">
      <c r="B171" s="134" t="str">
        <f t="shared" si="47"/>
        <v/>
      </c>
      <c r="C171" s="136"/>
      <c r="D171" s="20" t="str">
        <f t="shared" si="50"/>
        <v/>
      </c>
      <c r="E171" s="17" t="str">
        <f t="shared" si="38"/>
        <v/>
      </c>
      <c r="F171" s="17" t="str">
        <f t="shared" si="39"/>
        <v/>
      </c>
      <c r="G171" s="17" t="str">
        <f t="shared" si="40"/>
        <v/>
      </c>
      <c r="H171" s="17" t="str">
        <f t="shared" si="51"/>
        <v/>
      </c>
      <c r="I171" s="17" t="str">
        <f t="shared" si="41"/>
        <v/>
      </c>
      <c r="J171" s="17" t="str">
        <f t="shared" si="42"/>
        <v/>
      </c>
      <c r="K171" s="17" t="str">
        <f t="shared" si="52"/>
        <v/>
      </c>
      <c r="L171" s="14" t="str">
        <f t="shared" si="49"/>
        <v/>
      </c>
      <c r="M171" s="14" t="str">
        <f t="shared" si="53"/>
        <v/>
      </c>
      <c r="N171" s="14" t="str">
        <f t="shared" si="48"/>
        <v/>
      </c>
      <c r="O171" s="14"/>
      <c r="P171" s="14"/>
      <c r="Q171" s="14"/>
      <c r="R171" s="14"/>
      <c r="S171" s="14" t="str">
        <f t="shared" si="43"/>
        <v/>
      </c>
      <c r="T171" s="14" t="str">
        <f t="shared" si="44"/>
        <v/>
      </c>
      <c r="U171" s="21" t="str">
        <f t="shared" si="45"/>
        <v/>
      </c>
      <c r="V171" s="6" t="str">
        <f t="shared" si="46"/>
        <v/>
      </c>
      <c r="W171" s="46"/>
      <c r="X171" s="12"/>
      <c r="Y171" s="12"/>
      <c r="Z171" s="12"/>
      <c r="AA171" s="12"/>
    </row>
    <row r="172" spans="2:27" s="11" customFormat="1" ht="13.5" customHeight="1" x14ac:dyDescent="0.25">
      <c r="B172" s="134" t="str">
        <f t="shared" si="47"/>
        <v/>
      </c>
      <c r="C172" s="136"/>
      <c r="D172" s="20" t="str">
        <f t="shared" si="50"/>
        <v/>
      </c>
      <c r="E172" s="17" t="str">
        <f t="shared" si="38"/>
        <v/>
      </c>
      <c r="F172" s="17" t="str">
        <f t="shared" si="39"/>
        <v/>
      </c>
      <c r="G172" s="17" t="str">
        <f t="shared" si="40"/>
        <v/>
      </c>
      <c r="H172" s="17" t="str">
        <f t="shared" si="51"/>
        <v/>
      </c>
      <c r="I172" s="17" t="str">
        <f t="shared" si="41"/>
        <v/>
      </c>
      <c r="J172" s="17" t="str">
        <f t="shared" si="42"/>
        <v/>
      </c>
      <c r="K172" s="17" t="str">
        <f t="shared" si="52"/>
        <v/>
      </c>
      <c r="L172" s="14" t="str">
        <f t="shared" si="49"/>
        <v/>
      </c>
      <c r="M172" s="14" t="str">
        <f t="shared" si="53"/>
        <v/>
      </c>
      <c r="N172" s="14" t="str">
        <f t="shared" si="48"/>
        <v/>
      </c>
      <c r="O172" s="14"/>
      <c r="P172" s="14"/>
      <c r="Q172" s="14"/>
      <c r="R172" s="14"/>
      <c r="S172" s="14" t="str">
        <f t="shared" si="43"/>
        <v/>
      </c>
      <c r="T172" s="14" t="str">
        <f t="shared" si="44"/>
        <v/>
      </c>
      <c r="U172" s="21" t="str">
        <f t="shared" si="45"/>
        <v/>
      </c>
      <c r="V172" s="6" t="str">
        <f t="shared" si="46"/>
        <v/>
      </c>
      <c r="W172" s="46"/>
      <c r="X172" s="12"/>
      <c r="Y172" s="12"/>
      <c r="Z172" s="12"/>
      <c r="AA172" s="12"/>
    </row>
    <row r="173" spans="2:27" s="11" customFormat="1" ht="13.5" customHeight="1" x14ac:dyDescent="0.25">
      <c r="B173" s="134" t="str">
        <f t="shared" si="47"/>
        <v/>
      </c>
      <c r="C173" s="136"/>
      <c r="D173" s="20" t="str">
        <f t="shared" si="50"/>
        <v/>
      </c>
      <c r="E173" s="17" t="str">
        <f t="shared" si="38"/>
        <v/>
      </c>
      <c r="F173" s="17" t="str">
        <f t="shared" si="39"/>
        <v/>
      </c>
      <c r="G173" s="17" t="str">
        <f t="shared" si="40"/>
        <v/>
      </c>
      <c r="H173" s="17" t="str">
        <f t="shared" si="51"/>
        <v/>
      </c>
      <c r="I173" s="17" t="str">
        <f t="shared" si="41"/>
        <v/>
      </c>
      <c r="J173" s="17" t="str">
        <f t="shared" si="42"/>
        <v/>
      </c>
      <c r="K173" s="17" t="str">
        <f t="shared" si="52"/>
        <v/>
      </c>
      <c r="L173" s="14" t="str">
        <f t="shared" si="49"/>
        <v/>
      </c>
      <c r="M173" s="14" t="str">
        <f t="shared" si="53"/>
        <v/>
      </c>
      <c r="N173" s="14" t="str">
        <f t="shared" si="48"/>
        <v/>
      </c>
      <c r="O173" s="14"/>
      <c r="P173" s="14"/>
      <c r="Q173" s="14"/>
      <c r="R173" s="14"/>
      <c r="S173" s="14" t="str">
        <f t="shared" si="43"/>
        <v/>
      </c>
      <c r="T173" s="14" t="str">
        <f t="shared" si="44"/>
        <v/>
      </c>
      <c r="U173" s="21" t="str">
        <f t="shared" si="45"/>
        <v/>
      </c>
      <c r="V173" s="6" t="str">
        <f t="shared" si="46"/>
        <v/>
      </c>
      <c r="W173" s="46"/>
      <c r="X173" s="12"/>
      <c r="Y173" s="12"/>
      <c r="Z173" s="12"/>
      <c r="AA173" s="12"/>
    </row>
    <row r="174" spans="2:27" s="11" customFormat="1" ht="13.5" customHeight="1" x14ac:dyDescent="0.25">
      <c r="B174" s="134" t="str">
        <f t="shared" si="47"/>
        <v/>
      </c>
      <c r="C174" s="136"/>
      <c r="D174" s="20" t="str">
        <f t="shared" si="50"/>
        <v/>
      </c>
      <c r="E174" s="17" t="str">
        <f t="shared" si="38"/>
        <v/>
      </c>
      <c r="F174" s="17" t="str">
        <f t="shared" si="39"/>
        <v/>
      </c>
      <c r="G174" s="17" t="str">
        <f t="shared" si="40"/>
        <v/>
      </c>
      <c r="H174" s="17" t="str">
        <f t="shared" si="51"/>
        <v/>
      </c>
      <c r="I174" s="17" t="str">
        <f t="shared" si="41"/>
        <v/>
      </c>
      <c r="J174" s="17" t="str">
        <f t="shared" si="42"/>
        <v/>
      </c>
      <c r="K174" s="17" t="str">
        <f t="shared" si="52"/>
        <v/>
      </c>
      <c r="L174" s="14" t="str">
        <f t="shared" si="49"/>
        <v/>
      </c>
      <c r="M174" s="14" t="str">
        <f t="shared" si="53"/>
        <v/>
      </c>
      <c r="N174" s="14" t="str">
        <f t="shared" si="48"/>
        <v/>
      </c>
      <c r="O174" s="14"/>
      <c r="P174" s="14"/>
      <c r="Q174" s="14"/>
      <c r="R174" s="14"/>
      <c r="S174" s="14" t="str">
        <f t="shared" si="43"/>
        <v/>
      </c>
      <c r="T174" s="14" t="str">
        <f t="shared" si="44"/>
        <v/>
      </c>
      <c r="U174" s="21" t="str">
        <f t="shared" si="45"/>
        <v/>
      </c>
      <c r="V174" s="6" t="str">
        <f t="shared" si="46"/>
        <v/>
      </c>
      <c r="W174" s="46"/>
      <c r="X174" s="12"/>
      <c r="Y174" s="12"/>
      <c r="Z174" s="12"/>
      <c r="AA174" s="12"/>
    </row>
    <row r="175" spans="2:27" s="11" customFormat="1" ht="13.5" customHeight="1" x14ac:dyDescent="0.25">
      <c r="B175" s="134" t="str">
        <f t="shared" si="47"/>
        <v/>
      </c>
      <c r="C175" s="136"/>
      <c r="D175" s="20" t="str">
        <f t="shared" si="50"/>
        <v/>
      </c>
      <c r="E175" s="17" t="str">
        <f t="shared" si="38"/>
        <v/>
      </c>
      <c r="F175" s="17" t="str">
        <f t="shared" si="39"/>
        <v/>
      </c>
      <c r="G175" s="17" t="str">
        <f t="shared" si="40"/>
        <v/>
      </c>
      <c r="H175" s="17" t="str">
        <f t="shared" si="51"/>
        <v/>
      </c>
      <c r="I175" s="17" t="str">
        <f t="shared" si="41"/>
        <v/>
      </c>
      <c r="J175" s="17" t="str">
        <f t="shared" si="42"/>
        <v/>
      </c>
      <c r="K175" s="17" t="str">
        <f t="shared" si="52"/>
        <v/>
      </c>
      <c r="L175" s="14" t="str">
        <f t="shared" si="49"/>
        <v/>
      </c>
      <c r="M175" s="14" t="str">
        <f t="shared" si="53"/>
        <v/>
      </c>
      <c r="N175" s="14" t="str">
        <f t="shared" si="48"/>
        <v/>
      </c>
      <c r="O175" s="14"/>
      <c r="P175" s="14"/>
      <c r="Q175" s="14"/>
      <c r="R175" s="14"/>
      <c r="S175" s="14" t="str">
        <f t="shared" si="43"/>
        <v/>
      </c>
      <c r="T175" s="14" t="str">
        <f t="shared" si="44"/>
        <v/>
      </c>
      <c r="U175" s="21" t="str">
        <f t="shared" si="45"/>
        <v/>
      </c>
      <c r="V175" s="6" t="str">
        <f t="shared" si="46"/>
        <v/>
      </c>
      <c r="W175" s="46"/>
      <c r="X175" s="12"/>
      <c r="Y175" s="12"/>
      <c r="Z175" s="12"/>
      <c r="AA175" s="12"/>
    </row>
    <row r="176" spans="2:27" s="11" customFormat="1" ht="13.5" customHeight="1" x14ac:dyDescent="0.25">
      <c r="B176" s="134" t="str">
        <f t="shared" si="47"/>
        <v/>
      </c>
      <c r="C176" s="136"/>
      <c r="D176" s="20" t="str">
        <f t="shared" si="50"/>
        <v/>
      </c>
      <c r="E176" s="17" t="str">
        <f t="shared" si="38"/>
        <v/>
      </c>
      <c r="F176" s="17" t="str">
        <f t="shared" si="39"/>
        <v/>
      </c>
      <c r="G176" s="17" t="str">
        <f t="shared" si="40"/>
        <v/>
      </c>
      <c r="H176" s="17" t="str">
        <f t="shared" si="51"/>
        <v/>
      </c>
      <c r="I176" s="17" t="str">
        <f t="shared" si="41"/>
        <v/>
      </c>
      <c r="J176" s="17" t="str">
        <f t="shared" si="42"/>
        <v/>
      </c>
      <c r="K176" s="17" t="str">
        <f t="shared" si="52"/>
        <v/>
      </c>
      <c r="L176" s="14" t="str">
        <f t="shared" si="49"/>
        <v/>
      </c>
      <c r="M176" s="14" t="str">
        <f t="shared" si="53"/>
        <v/>
      </c>
      <c r="N176" s="14" t="str">
        <f t="shared" si="48"/>
        <v/>
      </c>
      <c r="O176" s="14"/>
      <c r="P176" s="14"/>
      <c r="Q176" s="14"/>
      <c r="R176" s="14"/>
      <c r="S176" s="14" t="str">
        <f t="shared" si="43"/>
        <v/>
      </c>
      <c r="T176" s="14" t="str">
        <f t="shared" si="44"/>
        <v/>
      </c>
      <c r="U176" s="21" t="str">
        <f t="shared" si="45"/>
        <v/>
      </c>
      <c r="V176" s="6" t="str">
        <f t="shared" si="46"/>
        <v/>
      </c>
      <c r="W176" s="46"/>
      <c r="X176" s="12"/>
      <c r="Y176" s="12"/>
      <c r="Z176" s="12"/>
      <c r="AA176" s="12"/>
    </row>
    <row r="177" spans="2:27" s="11" customFormat="1" ht="13.5" customHeight="1" x14ac:dyDescent="0.25">
      <c r="B177" s="134" t="str">
        <f t="shared" si="47"/>
        <v/>
      </c>
      <c r="C177" s="136"/>
      <c r="D177" s="20" t="str">
        <f t="shared" si="50"/>
        <v/>
      </c>
      <c r="E177" s="17" t="str">
        <f t="shared" si="38"/>
        <v/>
      </c>
      <c r="F177" s="17" t="str">
        <f t="shared" si="39"/>
        <v/>
      </c>
      <c r="G177" s="17" t="str">
        <f t="shared" si="40"/>
        <v/>
      </c>
      <c r="H177" s="17" t="str">
        <f t="shared" si="51"/>
        <v/>
      </c>
      <c r="I177" s="17" t="str">
        <f t="shared" si="41"/>
        <v/>
      </c>
      <c r="J177" s="17" t="str">
        <f t="shared" si="42"/>
        <v/>
      </c>
      <c r="K177" s="17" t="str">
        <f t="shared" si="52"/>
        <v/>
      </c>
      <c r="L177" s="14" t="str">
        <f t="shared" si="49"/>
        <v/>
      </c>
      <c r="M177" s="14" t="str">
        <f t="shared" si="53"/>
        <v/>
      </c>
      <c r="N177" s="14" t="str">
        <f t="shared" si="48"/>
        <v/>
      </c>
      <c r="O177" s="14"/>
      <c r="P177" s="14"/>
      <c r="Q177" s="14"/>
      <c r="R177" s="14"/>
      <c r="S177" s="14" t="str">
        <f t="shared" si="43"/>
        <v/>
      </c>
      <c r="T177" s="14" t="str">
        <f t="shared" si="44"/>
        <v/>
      </c>
      <c r="U177" s="21" t="str">
        <f t="shared" si="45"/>
        <v/>
      </c>
      <c r="V177" s="6" t="str">
        <f t="shared" si="46"/>
        <v/>
      </c>
      <c r="W177" s="46"/>
      <c r="X177" s="12"/>
      <c r="Y177" s="12"/>
      <c r="Z177" s="12"/>
      <c r="AA177" s="12"/>
    </row>
    <row r="178" spans="2:27" s="11" customFormat="1" ht="13.5" customHeight="1" x14ac:dyDescent="0.25">
      <c r="B178" s="134" t="str">
        <f t="shared" si="47"/>
        <v/>
      </c>
      <c r="C178" s="136"/>
      <c r="D178" s="20" t="str">
        <f t="shared" si="50"/>
        <v/>
      </c>
      <c r="E178" s="17" t="str">
        <f t="shared" si="38"/>
        <v/>
      </c>
      <c r="F178" s="17" t="str">
        <f t="shared" si="39"/>
        <v/>
      </c>
      <c r="G178" s="17" t="str">
        <f t="shared" si="40"/>
        <v/>
      </c>
      <c r="H178" s="17" t="str">
        <f t="shared" si="51"/>
        <v/>
      </c>
      <c r="I178" s="17" t="str">
        <f t="shared" si="41"/>
        <v/>
      </c>
      <c r="J178" s="17" t="str">
        <f t="shared" si="42"/>
        <v/>
      </c>
      <c r="K178" s="17" t="str">
        <f t="shared" si="52"/>
        <v/>
      </c>
      <c r="L178" s="14" t="str">
        <f t="shared" si="49"/>
        <v/>
      </c>
      <c r="M178" s="14" t="str">
        <f t="shared" si="53"/>
        <v/>
      </c>
      <c r="N178" s="14" t="str">
        <f t="shared" si="48"/>
        <v/>
      </c>
      <c r="O178" s="14"/>
      <c r="P178" s="14"/>
      <c r="Q178" s="14"/>
      <c r="R178" s="14"/>
      <c r="S178" s="14" t="str">
        <f t="shared" si="43"/>
        <v/>
      </c>
      <c r="T178" s="14" t="str">
        <f t="shared" si="44"/>
        <v/>
      </c>
      <c r="U178" s="21" t="str">
        <f t="shared" si="45"/>
        <v/>
      </c>
      <c r="V178" s="6" t="str">
        <f t="shared" si="46"/>
        <v/>
      </c>
      <c r="W178" s="46"/>
      <c r="X178" s="12"/>
      <c r="Y178" s="12"/>
      <c r="Z178" s="12"/>
      <c r="AA178" s="12"/>
    </row>
    <row r="179" spans="2:27" s="11" customFormat="1" ht="13.5" customHeight="1" x14ac:dyDescent="0.25">
      <c r="B179" s="134" t="str">
        <f t="shared" si="47"/>
        <v/>
      </c>
      <c r="C179" s="136"/>
      <c r="D179" s="20" t="str">
        <f t="shared" si="50"/>
        <v/>
      </c>
      <c r="E179" s="17" t="str">
        <f t="shared" si="38"/>
        <v/>
      </c>
      <c r="F179" s="17" t="str">
        <f t="shared" si="39"/>
        <v/>
      </c>
      <c r="G179" s="17" t="str">
        <f t="shared" si="40"/>
        <v/>
      </c>
      <c r="H179" s="17" t="str">
        <f t="shared" si="51"/>
        <v/>
      </c>
      <c r="I179" s="17" t="str">
        <f t="shared" si="41"/>
        <v/>
      </c>
      <c r="J179" s="17" t="str">
        <f t="shared" si="42"/>
        <v/>
      </c>
      <c r="K179" s="17" t="str">
        <f t="shared" si="52"/>
        <v/>
      </c>
      <c r="L179" s="14" t="str">
        <f t="shared" si="49"/>
        <v/>
      </c>
      <c r="M179" s="14" t="str">
        <f t="shared" si="53"/>
        <v/>
      </c>
      <c r="N179" s="14" t="str">
        <f t="shared" si="48"/>
        <v/>
      </c>
      <c r="O179" s="14"/>
      <c r="P179" s="14"/>
      <c r="Q179" s="14"/>
      <c r="R179" s="14"/>
      <c r="S179" s="14" t="str">
        <f t="shared" si="43"/>
        <v/>
      </c>
      <c r="T179" s="14" t="str">
        <f t="shared" si="44"/>
        <v/>
      </c>
      <c r="U179" s="21" t="str">
        <f t="shared" si="45"/>
        <v/>
      </c>
      <c r="V179" s="6" t="str">
        <f t="shared" si="46"/>
        <v/>
      </c>
      <c r="W179" s="46"/>
      <c r="X179" s="12"/>
      <c r="Y179" s="12"/>
      <c r="Z179" s="12"/>
      <c r="AA179" s="12"/>
    </row>
    <row r="180" spans="2:27" s="11" customFormat="1" ht="13.5" customHeight="1" x14ac:dyDescent="0.25">
      <c r="B180" s="134" t="str">
        <f t="shared" si="47"/>
        <v/>
      </c>
      <c r="C180" s="136"/>
      <c r="D180" s="20" t="str">
        <f t="shared" si="50"/>
        <v/>
      </c>
      <c r="E180" s="17" t="str">
        <f t="shared" si="38"/>
        <v/>
      </c>
      <c r="F180" s="17" t="str">
        <f t="shared" si="39"/>
        <v/>
      </c>
      <c r="G180" s="17" t="str">
        <f t="shared" si="40"/>
        <v/>
      </c>
      <c r="H180" s="17" t="str">
        <f t="shared" si="51"/>
        <v/>
      </c>
      <c r="I180" s="17" t="str">
        <f t="shared" si="41"/>
        <v/>
      </c>
      <c r="J180" s="17" t="str">
        <f t="shared" si="42"/>
        <v/>
      </c>
      <c r="K180" s="17" t="str">
        <f t="shared" si="52"/>
        <v/>
      </c>
      <c r="L180" s="14" t="str">
        <f t="shared" si="49"/>
        <v/>
      </c>
      <c r="M180" s="14" t="str">
        <f t="shared" si="53"/>
        <v/>
      </c>
      <c r="N180" s="14" t="str">
        <f t="shared" si="48"/>
        <v/>
      </c>
      <c r="O180" s="14"/>
      <c r="P180" s="14"/>
      <c r="Q180" s="14"/>
      <c r="R180" s="14"/>
      <c r="S180" s="14" t="str">
        <f t="shared" si="43"/>
        <v/>
      </c>
      <c r="T180" s="14" t="str">
        <f t="shared" si="44"/>
        <v/>
      </c>
      <c r="U180" s="21" t="str">
        <f t="shared" si="45"/>
        <v/>
      </c>
      <c r="V180" s="6" t="str">
        <f t="shared" si="46"/>
        <v/>
      </c>
      <c r="W180" s="46"/>
      <c r="X180" s="12"/>
      <c r="Y180" s="12"/>
      <c r="Z180" s="12"/>
      <c r="AA180" s="12"/>
    </row>
    <row r="181" spans="2:27" s="11" customFormat="1" ht="13.5" customHeight="1" x14ac:dyDescent="0.25">
      <c r="B181" s="134" t="str">
        <f t="shared" si="47"/>
        <v/>
      </c>
      <c r="C181" s="136"/>
      <c r="D181" s="20" t="str">
        <f t="shared" si="50"/>
        <v/>
      </c>
      <c r="E181" s="17" t="str">
        <f t="shared" si="38"/>
        <v/>
      </c>
      <c r="F181" s="17" t="str">
        <f t="shared" si="39"/>
        <v/>
      </c>
      <c r="G181" s="17" t="str">
        <f t="shared" si="40"/>
        <v/>
      </c>
      <c r="H181" s="17" t="str">
        <f t="shared" si="51"/>
        <v/>
      </c>
      <c r="I181" s="17" t="str">
        <f t="shared" si="41"/>
        <v/>
      </c>
      <c r="J181" s="17" t="str">
        <f t="shared" si="42"/>
        <v/>
      </c>
      <c r="K181" s="17" t="str">
        <f t="shared" si="52"/>
        <v/>
      </c>
      <c r="L181" s="14" t="str">
        <f t="shared" si="49"/>
        <v/>
      </c>
      <c r="M181" s="14" t="str">
        <f t="shared" si="53"/>
        <v/>
      </c>
      <c r="N181" s="14" t="str">
        <f t="shared" si="48"/>
        <v/>
      </c>
      <c r="O181" s="14"/>
      <c r="P181" s="14"/>
      <c r="Q181" s="14"/>
      <c r="R181" s="14"/>
      <c r="S181" s="14" t="str">
        <f t="shared" si="43"/>
        <v/>
      </c>
      <c r="T181" s="14" t="str">
        <f t="shared" si="44"/>
        <v/>
      </c>
      <c r="U181" s="21" t="str">
        <f t="shared" si="45"/>
        <v/>
      </c>
      <c r="V181" s="6" t="str">
        <f t="shared" si="46"/>
        <v/>
      </c>
      <c r="W181" s="46"/>
      <c r="X181" s="12"/>
      <c r="Y181" s="12"/>
      <c r="Z181" s="12"/>
      <c r="AA181" s="12"/>
    </row>
    <row r="182" spans="2:27" s="11" customFormat="1" ht="13.5" customHeight="1" x14ac:dyDescent="0.25">
      <c r="B182" s="134" t="str">
        <f t="shared" si="47"/>
        <v/>
      </c>
      <c r="C182" s="136"/>
      <c r="D182" s="20" t="str">
        <f t="shared" si="50"/>
        <v/>
      </c>
      <c r="E182" s="17" t="str">
        <f t="shared" si="38"/>
        <v/>
      </c>
      <c r="F182" s="17" t="str">
        <f t="shared" si="39"/>
        <v/>
      </c>
      <c r="G182" s="17" t="str">
        <f t="shared" si="40"/>
        <v/>
      </c>
      <c r="H182" s="17" t="str">
        <f t="shared" si="51"/>
        <v/>
      </c>
      <c r="I182" s="17" t="str">
        <f t="shared" si="41"/>
        <v/>
      </c>
      <c r="J182" s="17" t="str">
        <f t="shared" si="42"/>
        <v/>
      </c>
      <c r="K182" s="17" t="str">
        <f t="shared" si="52"/>
        <v/>
      </c>
      <c r="L182" s="14" t="str">
        <f t="shared" si="49"/>
        <v/>
      </c>
      <c r="M182" s="14" t="str">
        <f t="shared" si="53"/>
        <v/>
      </c>
      <c r="N182" s="14" t="str">
        <f t="shared" si="48"/>
        <v/>
      </c>
      <c r="O182" s="14"/>
      <c r="P182" s="14"/>
      <c r="Q182" s="14"/>
      <c r="R182" s="14"/>
      <c r="S182" s="14" t="str">
        <f t="shared" si="43"/>
        <v/>
      </c>
      <c r="T182" s="14" t="str">
        <f t="shared" si="44"/>
        <v/>
      </c>
      <c r="U182" s="21" t="str">
        <f t="shared" si="45"/>
        <v/>
      </c>
      <c r="V182" s="6" t="str">
        <f t="shared" si="46"/>
        <v/>
      </c>
      <c r="W182" s="46"/>
      <c r="X182" s="12"/>
      <c r="Y182" s="12"/>
      <c r="Z182" s="12"/>
      <c r="AA182" s="12"/>
    </row>
    <row r="183" spans="2:27" s="11" customFormat="1" ht="13.5" customHeight="1" x14ac:dyDescent="0.25">
      <c r="B183" s="134" t="str">
        <f t="shared" si="47"/>
        <v/>
      </c>
      <c r="C183" s="136"/>
      <c r="D183" s="20" t="str">
        <f t="shared" si="50"/>
        <v/>
      </c>
      <c r="E183" s="17" t="str">
        <f t="shared" si="38"/>
        <v/>
      </c>
      <c r="F183" s="17" t="str">
        <f t="shared" si="39"/>
        <v/>
      </c>
      <c r="G183" s="17" t="str">
        <f t="shared" si="40"/>
        <v/>
      </c>
      <c r="H183" s="17" t="str">
        <f t="shared" si="51"/>
        <v/>
      </c>
      <c r="I183" s="17" t="str">
        <f t="shared" si="41"/>
        <v/>
      </c>
      <c r="J183" s="17" t="str">
        <f t="shared" si="42"/>
        <v/>
      </c>
      <c r="K183" s="17" t="str">
        <f t="shared" si="52"/>
        <v/>
      </c>
      <c r="L183" s="14" t="str">
        <f t="shared" si="49"/>
        <v/>
      </c>
      <c r="M183" s="14" t="str">
        <f t="shared" si="53"/>
        <v/>
      </c>
      <c r="N183" s="14" t="str">
        <f t="shared" si="48"/>
        <v/>
      </c>
      <c r="O183" s="14"/>
      <c r="P183" s="14"/>
      <c r="Q183" s="14"/>
      <c r="R183" s="14"/>
      <c r="S183" s="14" t="str">
        <f t="shared" si="43"/>
        <v/>
      </c>
      <c r="T183" s="14" t="str">
        <f t="shared" si="44"/>
        <v/>
      </c>
      <c r="U183" s="21" t="str">
        <f t="shared" si="45"/>
        <v/>
      </c>
      <c r="V183" s="6" t="str">
        <f t="shared" si="46"/>
        <v/>
      </c>
      <c r="W183" s="46"/>
      <c r="X183" s="12"/>
      <c r="Y183" s="12"/>
      <c r="Z183" s="12"/>
      <c r="AA183" s="12"/>
    </row>
    <row r="184" spans="2:27" s="11" customFormat="1" ht="13.5" customHeight="1" x14ac:dyDescent="0.25">
      <c r="B184" s="134" t="str">
        <f t="shared" si="47"/>
        <v/>
      </c>
      <c r="C184" s="136"/>
      <c r="D184" s="20" t="str">
        <f t="shared" si="50"/>
        <v/>
      </c>
      <c r="E184" s="17" t="str">
        <f t="shared" si="38"/>
        <v/>
      </c>
      <c r="F184" s="17" t="str">
        <f t="shared" si="39"/>
        <v/>
      </c>
      <c r="G184" s="17" t="str">
        <f t="shared" si="40"/>
        <v/>
      </c>
      <c r="H184" s="17" t="str">
        <f t="shared" si="51"/>
        <v/>
      </c>
      <c r="I184" s="17" t="str">
        <f t="shared" si="41"/>
        <v/>
      </c>
      <c r="J184" s="17" t="str">
        <f t="shared" si="42"/>
        <v/>
      </c>
      <c r="K184" s="17" t="str">
        <f t="shared" si="52"/>
        <v/>
      </c>
      <c r="L184" s="14" t="str">
        <f t="shared" si="49"/>
        <v/>
      </c>
      <c r="M184" s="14" t="str">
        <f t="shared" si="53"/>
        <v/>
      </c>
      <c r="N184" s="14" t="str">
        <f t="shared" si="48"/>
        <v/>
      </c>
      <c r="O184" s="14"/>
      <c r="P184" s="14"/>
      <c r="Q184" s="14"/>
      <c r="R184" s="14"/>
      <c r="S184" s="14" t="str">
        <f t="shared" si="43"/>
        <v/>
      </c>
      <c r="T184" s="14" t="str">
        <f t="shared" si="44"/>
        <v/>
      </c>
      <c r="U184" s="21" t="str">
        <f t="shared" si="45"/>
        <v/>
      </c>
      <c r="V184" s="6" t="str">
        <f t="shared" si="46"/>
        <v/>
      </c>
      <c r="W184" s="46"/>
      <c r="X184" s="12"/>
      <c r="Y184" s="12"/>
      <c r="Z184" s="12"/>
      <c r="AA184" s="12"/>
    </row>
    <row r="185" spans="2:27" s="11" customFormat="1" ht="13.5" customHeight="1" x14ac:dyDescent="0.25">
      <c r="B185" s="134" t="str">
        <f t="shared" si="47"/>
        <v/>
      </c>
      <c r="C185" s="136"/>
      <c r="D185" s="20" t="str">
        <f t="shared" si="50"/>
        <v/>
      </c>
      <c r="E185" s="17" t="str">
        <f t="shared" si="38"/>
        <v/>
      </c>
      <c r="F185" s="17" t="str">
        <f t="shared" si="39"/>
        <v/>
      </c>
      <c r="G185" s="17" t="str">
        <f t="shared" si="40"/>
        <v/>
      </c>
      <c r="H185" s="17" t="str">
        <f t="shared" si="51"/>
        <v/>
      </c>
      <c r="I185" s="17" t="str">
        <f t="shared" si="41"/>
        <v/>
      </c>
      <c r="J185" s="17" t="str">
        <f t="shared" si="42"/>
        <v/>
      </c>
      <c r="K185" s="17" t="str">
        <f t="shared" si="52"/>
        <v/>
      </c>
      <c r="L185" s="14" t="str">
        <f t="shared" si="49"/>
        <v/>
      </c>
      <c r="M185" s="14" t="str">
        <f t="shared" si="53"/>
        <v/>
      </c>
      <c r="N185" s="14" t="str">
        <f t="shared" si="48"/>
        <v/>
      </c>
      <c r="O185" s="14"/>
      <c r="P185" s="14"/>
      <c r="Q185" s="14"/>
      <c r="R185" s="14"/>
      <c r="S185" s="14" t="str">
        <f t="shared" si="43"/>
        <v/>
      </c>
      <c r="T185" s="14" t="str">
        <f t="shared" si="44"/>
        <v/>
      </c>
      <c r="U185" s="21" t="str">
        <f t="shared" si="45"/>
        <v/>
      </c>
      <c r="V185" s="6" t="str">
        <f t="shared" si="46"/>
        <v/>
      </c>
      <c r="W185" s="46"/>
      <c r="X185" s="12"/>
      <c r="Y185" s="12"/>
      <c r="Z185" s="12"/>
      <c r="AA185" s="12"/>
    </row>
    <row r="186" spans="2:27" s="11" customFormat="1" ht="13.5" customHeight="1" x14ac:dyDescent="0.25">
      <c r="B186" s="134" t="str">
        <f t="shared" si="47"/>
        <v/>
      </c>
      <c r="C186" s="136"/>
      <c r="D186" s="20" t="str">
        <f t="shared" si="50"/>
        <v/>
      </c>
      <c r="E186" s="17" t="str">
        <f t="shared" si="38"/>
        <v/>
      </c>
      <c r="F186" s="17" t="str">
        <f t="shared" si="39"/>
        <v/>
      </c>
      <c r="G186" s="17" t="str">
        <f t="shared" si="40"/>
        <v/>
      </c>
      <c r="H186" s="17" t="str">
        <f t="shared" si="51"/>
        <v/>
      </c>
      <c r="I186" s="17" t="str">
        <f t="shared" si="41"/>
        <v/>
      </c>
      <c r="J186" s="17" t="str">
        <f t="shared" si="42"/>
        <v/>
      </c>
      <c r="K186" s="17" t="str">
        <f t="shared" si="52"/>
        <v/>
      </c>
      <c r="L186" s="14" t="str">
        <f t="shared" si="49"/>
        <v/>
      </c>
      <c r="M186" s="14" t="str">
        <f t="shared" si="53"/>
        <v/>
      </c>
      <c r="N186" s="14" t="str">
        <f t="shared" si="48"/>
        <v/>
      </c>
      <c r="O186" s="14"/>
      <c r="P186" s="14"/>
      <c r="Q186" s="14"/>
      <c r="R186" s="14"/>
      <c r="S186" s="14" t="str">
        <f t="shared" si="43"/>
        <v/>
      </c>
      <c r="T186" s="14" t="str">
        <f t="shared" si="44"/>
        <v/>
      </c>
      <c r="U186" s="21" t="str">
        <f t="shared" si="45"/>
        <v/>
      </c>
      <c r="V186" s="6" t="str">
        <f t="shared" si="46"/>
        <v/>
      </c>
      <c r="W186" s="46"/>
      <c r="X186" s="12"/>
      <c r="Y186" s="12"/>
      <c r="Z186" s="12"/>
      <c r="AA186" s="12"/>
    </row>
    <row r="187" spans="2:27" s="11" customFormat="1" ht="13.5" customHeight="1" x14ac:dyDescent="0.25">
      <c r="B187" s="134" t="str">
        <f t="shared" si="47"/>
        <v/>
      </c>
      <c r="C187" s="136"/>
      <c r="D187" s="20" t="str">
        <f t="shared" si="50"/>
        <v/>
      </c>
      <c r="E187" s="17" t="str">
        <f t="shared" si="38"/>
        <v/>
      </c>
      <c r="F187" s="17" t="str">
        <f t="shared" si="39"/>
        <v/>
      </c>
      <c r="G187" s="17" t="str">
        <f t="shared" si="40"/>
        <v/>
      </c>
      <c r="H187" s="17" t="str">
        <f t="shared" si="51"/>
        <v/>
      </c>
      <c r="I187" s="17" t="str">
        <f t="shared" si="41"/>
        <v/>
      </c>
      <c r="J187" s="17" t="str">
        <f t="shared" si="42"/>
        <v/>
      </c>
      <c r="K187" s="17" t="str">
        <f t="shared" si="52"/>
        <v/>
      </c>
      <c r="L187" s="14" t="str">
        <f t="shared" si="49"/>
        <v/>
      </c>
      <c r="M187" s="14" t="str">
        <f t="shared" si="53"/>
        <v/>
      </c>
      <c r="N187" s="14" t="str">
        <f t="shared" si="48"/>
        <v/>
      </c>
      <c r="O187" s="14"/>
      <c r="P187" s="14"/>
      <c r="Q187" s="14"/>
      <c r="R187" s="14"/>
      <c r="S187" s="14" t="str">
        <f t="shared" si="43"/>
        <v/>
      </c>
      <c r="T187" s="14" t="str">
        <f t="shared" si="44"/>
        <v/>
      </c>
      <c r="U187" s="21" t="str">
        <f t="shared" si="45"/>
        <v/>
      </c>
      <c r="V187" s="6" t="str">
        <f t="shared" si="46"/>
        <v/>
      </c>
      <c r="W187" s="46"/>
      <c r="X187" s="12"/>
      <c r="Y187" s="12"/>
      <c r="Z187" s="12"/>
      <c r="AA187" s="12"/>
    </row>
    <row r="188" spans="2:27" s="11" customFormat="1" ht="13.5" customHeight="1" x14ac:dyDescent="0.25">
      <c r="B188" s="134" t="str">
        <f t="shared" si="47"/>
        <v/>
      </c>
      <c r="C188" s="136"/>
      <c r="D188" s="20" t="str">
        <f t="shared" si="50"/>
        <v/>
      </c>
      <c r="E188" s="17" t="str">
        <f t="shared" si="38"/>
        <v/>
      </c>
      <c r="F188" s="17" t="str">
        <f t="shared" si="39"/>
        <v/>
      </c>
      <c r="G188" s="17" t="str">
        <f t="shared" si="40"/>
        <v/>
      </c>
      <c r="H188" s="17" t="str">
        <f t="shared" si="51"/>
        <v/>
      </c>
      <c r="I188" s="17" t="str">
        <f t="shared" si="41"/>
        <v/>
      </c>
      <c r="J188" s="17" t="str">
        <f t="shared" si="42"/>
        <v/>
      </c>
      <c r="K188" s="17" t="str">
        <f t="shared" si="52"/>
        <v/>
      </c>
      <c r="L188" s="14" t="str">
        <f t="shared" si="49"/>
        <v/>
      </c>
      <c r="M188" s="14" t="str">
        <f t="shared" si="53"/>
        <v/>
      </c>
      <c r="N188" s="14" t="str">
        <f t="shared" si="48"/>
        <v/>
      </c>
      <c r="O188" s="14"/>
      <c r="P188" s="14"/>
      <c r="Q188" s="14"/>
      <c r="R188" s="14"/>
      <c r="S188" s="14" t="str">
        <f t="shared" si="43"/>
        <v/>
      </c>
      <c r="T188" s="14" t="str">
        <f t="shared" si="44"/>
        <v/>
      </c>
      <c r="U188" s="21" t="str">
        <f t="shared" si="45"/>
        <v/>
      </c>
      <c r="V188" s="6" t="str">
        <f t="shared" si="46"/>
        <v/>
      </c>
      <c r="W188" s="46"/>
      <c r="X188" s="12"/>
      <c r="Y188" s="12"/>
      <c r="Z188" s="12"/>
      <c r="AA188" s="12"/>
    </row>
    <row r="189" spans="2:27" s="11" customFormat="1" ht="13.5" customHeight="1" x14ac:dyDescent="0.25">
      <c r="B189" s="134" t="str">
        <f t="shared" si="47"/>
        <v/>
      </c>
      <c r="C189" s="136"/>
      <c r="D189" s="20" t="str">
        <f t="shared" si="50"/>
        <v/>
      </c>
      <c r="E189" s="17" t="str">
        <f t="shared" si="38"/>
        <v/>
      </c>
      <c r="F189" s="17" t="str">
        <f t="shared" si="39"/>
        <v/>
      </c>
      <c r="G189" s="17" t="str">
        <f t="shared" si="40"/>
        <v/>
      </c>
      <c r="H189" s="17" t="str">
        <f t="shared" si="51"/>
        <v/>
      </c>
      <c r="I189" s="17" t="str">
        <f t="shared" si="41"/>
        <v/>
      </c>
      <c r="J189" s="17" t="str">
        <f t="shared" si="42"/>
        <v/>
      </c>
      <c r="K189" s="17" t="str">
        <f t="shared" si="52"/>
        <v/>
      </c>
      <c r="L189" s="14" t="str">
        <f t="shared" si="49"/>
        <v/>
      </c>
      <c r="M189" s="14" t="str">
        <f t="shared" si="53"/>
        <v/>
      </c>
      <c r="N189" s="14" t="str">
        <f t="shared" si="48"/>
        <v/>
      </c>
      <c r="O189" s="14"/>
      <c r="P189" s="14"/>
      <c r="Q189" s="14"/>
      <c r="R189" s="14"/>
      <c r="S189" s="14" t="str">
        <f t="shared" si="43"/>
        <v/>
      </c>
      <c r="T189" s="14" t="str">
        <f t="shared" si="44"/>
        <v/>
      </c>
      <c r="U189" s="21" t="str">
        <f t="shared" si="45"/>
        <v/>
      </c>
      <c r="V189" s="6" t="str">
        <f t="shared" si="46"/>
        <v/>
      </c>
      <c r="W189" s="46"/>
      <c r="X189" s="12"/>
      <c r="Y189" s="12"/>
      <c r="Z189" s="12"/>
      <c r="AA189" s="12"/>
    </row>
    <row r="190" spans="2:27" s="11" customFormat="1" ht="13.5" customHeight="1" x14ac:dyDescent="0.25">
      <c r="B190" s="134" t="str">
        <f t="shared" si="47"/>
        <v/>
      </c>
      <c r="C190" s="136"/>
      <c r="D190" s="20" t="str">
        <f t="shared" si="50"/>
        <v/>
      </c>
      <c r="E190" s="17" t="str">
        <f t="shared" si="38"/>
        <v/>
      </c>
      <c r="F190" s="17" t="str">
        <f t="shared" si="39"/>
        <v/>
      </c>
      <c r="G190" s="17" t="str">
        <f t="shared" si="40"/>
        <v/>
      </c>
      <c r="H190" s="17" t="str">
        <f t="shared" si="51"/>
        <v/>
      </c>
      <c r="I190" s="17" t="str">
        <f t="shared" si="41"/>
        <v/>
      </c>
      <c r="J190" s="17" t="str">
        <f t="shared" si="42"/>
        <v/>
      </c>
      <c r="K190" s="17" t="str">
        <f t="shared" si="52"/>
        <v/>
      </c>
      <c r="L190" s="14" t="str">
        <f t="shared" si="49"/>
        <v/>
      </c>
      <c r="M190" s="14" t="str">
        <f t="shared" si="53"/>
        <v/>
      </c>
      <c r="N190" s="14" t="str">
        <f t="shared" si="48"/>
        <v/>
      </c>
      <c r="O190" s="14"/>
      <c r="P190" s="14"/>
      <c r="Q190" s="14"/>
      <c r="R190" s="14"/>
      <c r="S190" s="14" t="str">
        <f t="shared" si="43"/>
        <v/>
      </c>
      <c r="T190" s="14" t="str">
        <f t="shared" si="44"/>
        <v/>
      </c>
      <c r="U190" s="21" t="str">
        <f t="shared" si="45"/>
        <v/>
      </c>
      <c r="V190" s="6" t="str">
        <f t="shared" si="46"/>
        <v/>
      </c>
      <c r="W190" s="46"/>
      <c r="X190" s="12"/>
      <c r="Y190" s="12"/>
      <c r="Z190" s="12"/>
      <c r="AA190" s="12"/>
    </row>
    <row r="191" spans="2:27" s="11" customFormat="1" ht="13.5" customHeight="1" x14ac:dyDescent="0.25">
      <c r="B191" s="134" t="str">
        <f t="shared" si="47"/>
        <v/>
      </c>
      <c r="C191" s="136"/>
      <c r="D191" s="20" t="str">
        <f t="shared" si="50"/>
        <v/>
      </c>
      <c r="E191" s="17" t="str">
        <f t="shared" si="38"/>
        <v/>
      </c>
      <c r="F191" s="17" t="str">
        <f t="shared" si="39"/>
        <v/>
      </c>
      <c r="G191" s="17" t="str">
        <f t="shared" si="40"/>
        <v/>
      </c>
      <c r="H191" s="17" t="str">
        <f t="shared" si="51"/>
        <v/>
      </c>
      <c r="I191" s="17" t="str">
        <f t="shared" si="41"/>
        <v/>
      </c>
      <c r="J191" s="17" t="str">
        <f t="shared" si="42"/>
        <v/>
      </c>
      <c r="K191" s="17" t="str">
        <f t="shared" si="52"/>
        <v/>
      </c>
      <c r="L191" s="14" t="str">
        <f t="shared" si="49"/>
        <v/>
      </c>
      <c r="M191" s="14" t="str">
        <f t="shared" si="53"/>
        <v/>
      </c>
      <c r="N191" s="14" t="str">
        <f t="shared" si="48"/>
        <v/>
      </c>
      <c r="O191" s="14"/>
      <c r="P191" s="14"/>
      <c r="Q191" s="14"/>
      <c r="R191" s="14"/>
      <c r="S191" s="14" t="str">
        <f t="shared" si="43"/>
        <v/>
      </c>
      <c r="T191" s="14" t="str">
        <f t="shared" si="44"/>
        <v/>
      </c>
      <c r="U191" s="21" t="str">
        <f t="shared" si="45"/>
        <v/>
      </c>
      <c r="V191" s="6" t="str">
        <f t="shared" si="46"/>
        <v/>
      </c>
      <c r="W191" s="46"/>
      <c r="X191" s="12"/>
      <c r="Y191" s="12"/>
      <c r="Z191" s="12"/>
      <c r="AA191" s="12"/>
    </row>
    <row r="192" spans="2:27" s="11" customFormat="1" ht="13.5" customHeight="1" x14ac:dyDescent="0.25">
      <c r="B192" s="134" t="str">
        <f t="shared" si="47"/>
        <v/>
      </c>
      <c r="C192" s="136"/>
      <c r="D192" s="20" t="str">
        <f t="shared" si="50"/>
        <v/>
      </c>
      <c r="E192" s="17" t="str">
        <f t="shared" si="38"/>
        <v/>
      </c>
      <c r="F192" s="17" t="str">
        <f t="shared" si="39"/>
        <v/>
      </c>
      <c r="G192" s="17" t="str">
        <f t="shared" si="40"/>
        <v/>
      </c>
      <c r="H192" s="17" t="str">
        <f t="shared" si="51"/>
        <v/>
      </c>
      <c r="I192" s="17" t="str">
        <f t="shared" si="41"/>
        <v/>
      </c>
      <c r="J192" s="17" t="str">
        <f t="shared" si="42"/>
        <v/>
      </c>
      <c r="K192" s="17" t="str">
        <f t="shared" si="52"/>
        <v/>
      </c>
      <c r="L192" s="14" t="str">
        <f t="shared" si="49"/>
        <v/>
      </c>
      <c r="M192" s="14" t="str">
        <f t="shared" si="53"/>
        <v/>
      </c>
      <c r="N192" s="14" t="str">
        <f t="shared" si="48"/>
        <v/>
      </c>
      <c r="O192" s="14"/>
      <c r="P192" s="14"/>
      <c r="Q192" s="14"/>
      <c r="R192" s="14"/>
      <c r="S192" s="14" t="str">
        <f t="shared" si="43"/>
        <v/>
      </c>
      <c r="T192" s="14" t="str">
        <f t="shared" si="44"/>
        <v/>
      </c>
      <c r="U192" s="21" t="str">
        <f t="shared" si="45"/>
        <v/>
      </c>
      <c r="V192" s="6" t="str">
        <f t="shared" si="46"/>
        <v/>
      </c>
      <c r="W192" s="46"/>
      <c r="X192" s="12"/>
      <c r="Y192" s="12"/>
      <c r="Z192" s="12"/>
      <c r="AA192" s="12"/>
    </row>
    <row r="193" spans="2:27" s="11" customFormat="1" ht="13.5" customHeight="1" x14ac:dyDescent="0.25">
      <c r="B193" s="134" t="str">
        <f t="shared" si="47"/>
        <v/>
      </c>
      <c r="C193" s="136"/>
      <c r="D193" s="20" t="str">
        <f t="shared" si="50"/>
        <v/>
      </c>
      <c r="E193" s="17" t="str">
        <f t="shared" si="38"/>
        <v/>
      </c>
      <c r="F193" s="17" t="str">
        <f t="shared" si="39"/>
        <v/>
      </c>
      <c r="G193" s="17" t="str">
        <f t="shared" si="40"/>
        <v/>
      </c>
      <c r="H193" s="17" t="str">
        <f t="shared" si="51"/>
        <v/>
      </c>
      <c r="I193" s="17" t="str">
        <f t="shared" si="41"/>
        <v/>
      </c>
      <c r="J193" s="17" t="str">
        <f t="shared" si="42"/>
        <v/>
      </c>
      <c r="K193" s="17" t="str">
        <f t="shared" si="52"/>
        <v/>
      </c>
      <c r="L193" s="14" t="str">
        <f t="shared" si="49"/>
        <v/>
      </c>
      <c r="M193" s="14" t="str">
        <f t="shared" si="53"/>
        <v/>
      </c>
      <c r="N193" s="14" t="str">
        <f t="shared" si="48"/>
        <v/>
      </c>
      <c r="O193" s="14"/>
      <c r="P193" s="14"/>
      <c r="Q193" s="14"/>
      <c r="R193" s="14"/>
      <c r="S193" s="14" t="str">
        <f t="shared" si="43"/>
        <v/>
      </c>
      <c r="T193" s="14" t="str">
        <f t="shared" si="44"/>
        <v/>
      </c>
      <c r="U193" s="21" t="str">
        <f t="shared" si="45"/>
        <v/>
      </c>
      <c r="V193" s="6" t="str">
        <f t="shared" si="46"/>
        <v/>
      </c>
      <c r="W193" s="46"/>
      <c r="X193" s="12"/>
      <c r="Y193" s="12"/>
      <c r="Z193" s="12"/>
      <c r="AA193" s="12"/>
    </row>
    <row r="194" spans="2:27" s="11" customFormat="1" ht="13.5" customHeight="1" x14ac:dyDescent="0.25">
      <c r="B194" s="134" t="str">
        <f t="shared" si="47"/>
        <v/>
      </c>
      <c r="C194" s="136"/>
      <c r="D194" s="20" t="str">
        <f t="shared" si="50"/>
        <v/>
      </c>
      <c r="E194" s="17" t="str">
        <f t="shared" ref="E194:E257" si="54">IF(C194="","",C194^Lambda2)</f>
        <v/>
      </c>
      <c r="F194" s="17" t="str">
        <f t="shared" ref="F194:F257" si="55">IF(C194="","",mr_lcl)</f>
        <v/>
      </c>
      <c r="G194" s="17" t="str">
        <f t="shared" ref="G194:G257" si="56">IF(C194="","",mr_uclB)</f>
        <v/>
      </c>
      <c r="H194" s="17" t="str">
        <f t="shared" si="51"/>
        <v/>
      </c>
      <c r="I194" s="17" t="str">
        <f t="shared" ref="I194:I257" si="57">IF(C194="","",i_lclB)</f>
        <v/>
      </c>
      <c r="J194" s="17" t="str">
        <f t="shared" ref="J194:J257" si="58">IF(C194="","",i_uclB)</f>
        <v/>
      </c>
      <c r="K194" s="17" t="str">
        <f t="shared" si="52"/>
        <v/>
      </c>
      <c r="L194" s="14" t="str">
        <f t="shared" si="49"/>
        <v/>
      </c>
      <c r="M194" s="14" t="str">
        <f t="shared" si="53"/>
        <v/>
      </c>
      <c r="N194" s="14" t="str">
        <f t="shared" si="48"/>
        <v/>
      </c>
      <c r="O194" s="14"/>
      <c r="P194" s="14"/>
      <c r="Q194" s="14"/>
      <c r="R194" s="14"/>
      <c r="S194" s="14" t="str">
        <f t="shared" ref="S194:S257" si="59">IF(C194="","",IF(OR(AND(osc=TRUE,COUNT(C194:C207)=14,C194&gt;C195,C195&lt;C196,C196&gt;C197,C197&lt;C198,C198&gt;C199,C199&lt;C200,C200&gt;C201,C201&lt;C202,C202&gt;C203,C203&lt;C204,C204&gt;C205,C205&lt;C206,C206&gt;C207),AND(osc=TRUE,COUNT(C194:C207)=14,C194&lt;C195,C195&gt;C196,C196&lt;C197,C197&gt;C198,C198&lt;C199,C199&gt;C200,C200&lt;C201,C201&gt;C202,C202&lt;C203,C203&gt;C204,C204&lt;C205,C205&gt;C206,C206&lt;C207)),"SPECIAL CAUSE-Ind Oscillations",""))</f>
        <v/>
      </c>
      <c r="T194" s="14" t="str">
        <f t="shared" ref="T194:T257" si="60">IF(C194="","",IF(AND(var_red=TRUE,i_avg+I_std&gt;MAX(E194:E208),i_avg-I_std&lt;MIN(E194:E208),COUNT(E194:E208)=15),"SPECIAL CAUSE-Variation Reduced",""))</f>
        <v/>
      </c>
      <c r="U194" s="21" t="str">
        <f t="shared" si="45"/>
        <v/>
      </c>
      <c r="V194" s="6" t="str">
        <f t="shared" si="46"/>
        <v/>
      </c>
      <c r="W194" s="46"/>
      <c r="X194" s="12"/>
      <c r="Y194" s="12"/>
      <c r="Z194" s="12"/>
      <c r="AA194" s="12"/>
    </row>
    <row r="195" spans="2:27" s="11" customFormat="1" ht="13.5" customHeight="1" x14ac:dyDescent="0.25">
      <c r="B195" s="134" t="str">
        <f t="shared" si="47"/>
        <v/>
      </c>
      <c r="C195" s="136"/>
      <c r="D195" s="20" t="str">
        <f t="shared" si="50"/>
        <v/>
      </c>
      <c r="E195" s="17" t="str">
        <f t="shared" si="54"/>
        <v/>
      </c>
      <c r="F195" s="17" t="str">
        <f t="shared" si="55"/>
        <v/>
      </c>
      <c r="G195" s="17" t="str">
        <f t="shared" si="56"/>
        <v/>
      </c>
      <c r="H195" s="17" t="str">
        <f t="shared" si="51"/>
        <v/>
      </c>
      <c r="I195" s="17" t="str">
        <f t="shared" si="57"/>
        <v/>
      </c>
      <c r="J195" s="17" t="str">
        <f t="shared" si="58"/>
        <v/>
      </c>
      <c r="K195" s="17" t="str">
        <f t="shared" si="52"/>
        <v/>
      </c>
      <c r="L195" s="14" t="str">
        <f t="shared" si="49"/>
        <v/>
      </c>
      <c r="M195" s="14" t="str">
        <f t="shared" si="53"/>
        <v/>
      </c>
      <c r="N195" s="14" t="str">
        <f t="shared" si="48"/>
        <v/>
      </c>
      <c r="O195" s="14"/>
      <c r="P195" s="14"/>
      <c r="Q195" s="14"/>
      <c r="R195" s="14"/>
      <c r="S195" s="14" t="str">
        <f t="shared" si="59"/>
        <v/>
      </c>
      <c r="T195" s="14" t="str">
        <f t="shared" si="60"/>
        <v/>
      </c>
      <c r="U195" s="21" t="str">
        <f t="shared" ref="U195:U258" si="61">IF(C195="","",IF(L195&lt;&gt;"",L195,IF(M195&lt;&gt;"",M195,IF(N195&lt;&gt;"",N195,IF(S195&lt;&gt;"",S195,IF(T195&lt;&gt;"",T195,"Common Cause"))))))</f>
        <v/>
      </c>
      <c r="V195" s="6" t="str">
        <f t="shared" ref="V195:V258" si="62">IF(C195="","",IF(OR(L195&gt;"",M195&gt;"",N195&gt;"",S195&gt;"",T195&gt;""),"UNSTABLE","stable"))</f>
        <v/>
      </c>
      <c r="W195" s="46"/>
      <c r="X195" s="12"/>
      <c r="Y195" s="12"/>
      <c r="Z195" s="12"/>
      <c r="AA195" s="12"/>
    </row>
    <row r="196" spans="2:27" s="11" customFormat="1" ht="13.5" customHeight="1" x14ac:dyDescent="0.25">
      <c r="B196" s="134" t="str">
        <f t="shared" ref="B196:B259" si="63">IF(C196="","",IF(_xlfn.ISFORMULA(B195),B195+1,""))</f>
        <v/>
      </c>
      <c r="C196" s="136"/>
      <c r="D196" s="20" t="str">
        <f t="shared" si="50"/>
        <v/>
      </c>
      <c r="E196" s="17" t="str">
        <f t="shared" si="54"/>
        <v/>
      </c>
      <c r="F196" s="17" t="str">
        <f t="shared" si="55"/>
        <v/>
      </c>
      <c r="G196" s="17" t="str">
        <f t="shared" si="56"/>
        <v/>
      </c>
      <c r="H196" s="17" t="str">
        <f t="shared" si="51"/>
        <v/>
      </c>
      <c r="I196" s="17" t="str">
        <f t="shared" si="57"/>
        <v/>
      </c>
      <c r="J196" s="17" t="str">
        <f t="shared" si="58"/>
        <v/>
      </c>
      <c r="K196" s="17" t="str">
        <f t="shared" si="52"/>
        <v/>
      </c>
      <c r="L196" s="14" t="str">
        <f t="shared" si="49"/>
        <v/>
      </c>
      <c r="M196" s="14" t="str">
        <f t="shared" si="53"/>
        <v/>
      </c>
      <c r="N196" s="14" t="str">
        <f t="shared" ref="N196:N259" si="64">IF(C196="","",IF(AND(COUNT(D196:D204)=9,OR(MAX(D196:D204)&lt;AVERAGE(D:D),MIN(D196:D204)&gt;AVERAGE(D:D))),"MR Shift",IF(AND(COUNT(E196:E204)=9,OR(MAX(E196:E204)&lt;AVERAGE(E:E),MIN(E196:E204)&gt;AVERAGE(E:E))),"SPECIAL CAUSE-Ind Shift","")))</f>
        <v/>
      </c>
      <c r="O196" s="14"/>
      <c r="P196" s="14"/>
      <c r="Q196" s="14"/>
      <c r="R196" s="14"/>
      <c r="S196" s="14" t="str">
        <f t="shared" si="59"/>
        <v/>
      </c>
      <c r="T196" s="14" t="str">
        <f t="shared" si="60"/>
        <v/>
      </c>
      <c r="U196" s="21" t="str">
        <f t="shared" si="61"/>
        <v/>
      </c>
      <c r="V196" s="6" t="str">
        <f t="shared" si="62"/>
        <v/>
      </c>
      <c r="W196" s="46"/>
      <c r="X196" s="12"/>
      <c r="Y196" s="12"/>
      <c r="Z196" s="12"/>
      <c r="AA196" s="12"/>
    </row>
    <row r="197" spans="2:27" s="11" customFormat="1" ht="13.5" customHeight="1" x14ac:dyDescent="0.25">
      <c r="B197" s="134" t="str">
        <f t="shared" si="63"/>
        <v/>
      </c>
      <c r="C197" s="136"/>
      <c r="D197" s="20" t="str">
        <f t="shared" si="50"/>
        <v/>
      </c>
      <c r="E197" s="17" t="str">
        <f t="shared" si="54"/>
        <v/>
      </c>
      <c r="F197" s="17" t="str">
        <f t="shared" si="55"/>
        <v/>
      </c>
      <c r="G197" s="17" t="str">
        <f t="shared" si="56"/>
        <v/>
      </c>
      <c r="H197" s="17" t="str">
        <f t="shared" si="51"/>
        <v/>
      </c>
      <c r="I197" s="17" t="str">
        <f t="shared" si="57"/>
        <v/>
      </c>
      <c r="J197" s="17" t="str">
        <f t="shared" si="58"/>
        <v/>
      </c>
      <c r="K197" s="17" t="str">
        <f t="shared" si="52"/>
        <v/>
      </c>
      <c r="L197" s="14" t="str">
        <f t="shared" si="49"/>
        <v/>
      </c>
      <c r="M197" s="14" t="str">
        <f t="shared" si="53"/>
        <v/>
      </c>
      <c r="N197" s="14" t="str">
        <f t="shared" si="64"/>
        <v/>
      </c>
      <c r="O197" s="14"/>
      <c r="P197" s="14"/>
      <c r="Q197" s="14"/>
      <c r="R197" s="14"/>
      <c r="S197" s="14" t="str">
        <f t="shared" si="59"/>
        <v/>
      </c>
      <c r="T197" s="14" t="str">
        <f t="shared" si="60"/>
        <v/>
      </c>
      <c r="U197" s="21" t="str">
        <f t="shared" si="61"/>
        <v/>
      </c>
      <c r="V197" s="6" t="str">
        <f t="shared" si="62"/>
        <v/>
      </c>
      <c r="W197" s="46"/>
      <c r="X197" s="12"/>
      <c r="Y197" s="12"/>
      <c r="Z197" s="12"/>
      <c r="AA197" s="12"/>
    </row>
    <row r="198" spans="2:27" s="11" customFormat="1" ht="13.5" customHeight="1" x14ac:dyDescent="0.25">
      <c r="B198" s="134" t="str">
        <f t="shared" si="63"/>
        <v/>
      </c>
      <c r="C198" s="136"/>
      <c r="D198" s="20" t="str">
        <f t="shared" si="50"/>
        <v/>
      </c>
      <c r="E198" s="17" t="str">
        <f t="shared" si="54"/>
        <v/>
      </c>
      <c r="F198" s="17" t="str">
        <f t="shared" si="55"/>
        <v/>
      </c>
      <c r="G198" s="17" t="str">
        <f t="shared" si="56"/>
        <v/>
      </c>
      <c r="H198" s="17" t="str">
        <f t="shared" si="51"/>
        <v/>
      </c>
      <c r="I198" s="17" t="str">
        <f t="shared" si="57"/>
        <v/>
      </c>
      <c r="J198" s="17" t="str">
        <f t="shared" si="58"/>
        <v/>
      </c>
      <c r="K198" s="17" t="str">
        <f t="shared" si="52"/>
        <v/>
      </c>
      <c r="L198" s="14" t="str">
        <f t="shared" si="49"/>
        <v/>
      </c>
      <c r="M198" s="14" t="str">
        <f t="shared" si="53"/>
        <v/>
      </c>
      <c r="N198" s="14" t="str">
        <f t="shared" si="64"/>
        <v/>
      </c>
      <c r="O198" s="14"/>
      <c r="P198" s="14"/>
      <c r="Q198" s="14"/>
      <c r="R198" s="14"/>
      <c r="S198" s="14" t="str">
        <f t="shared" si="59"/>
        <v/>
      </c>
      <c r="T198" s="14" t="str">
        <f t="shared" si="60"/>
        <v/>
      </c>
      <c r="U198" s="21" t="str">
        <f t="shared" si="61"/>
        <v/>
      </c>
      <c r="V198" s="6" t="str">
        <f t="shared" si="62"/>
        <v/>
      </c>
      <c r="W198" s="46"/>
      <c r="X198" s="12"/>
      <c r="Y198" s="12"/>
      <c r="Z198" s="12"/>
      <c r="AA198" s="12"/>
    </row>
    <row r="199" spans="2:27" s="11" customFormat="1" ht="13.5" customHeight="1" x14ac:dyDescent="0.25">
      <c r="B199" s="134" t="str">
        <f t="shared" si="63"/>
        <v/>
      </c>
      <c r="C199" s="136"/>
      <c r="D199" s="20" t="str">
        <f t="shared" si="50"/>
        <v/>
      </c>
      <c r="E199" s="17" t="str">
        <f t="shared" si="54"/>
        <v/>
      </c>
      <c r="F199" s="17" t="str">
        <f t="shared" si="55"/>
        <v/>
      </c>
      <c r="G199" s="17" t="str">
        <f t="shared" si="56"/>
        <v/>
      </c>
      <c r="H199" s="17" t="str">
        <f t="shared" si="51"/>
        <v/>
      </c>
      <c r="I199" s="17" t="str">
        <f t="shared" si="57"/>
        <v/>
      </c>
      <c r="J199" s="17" t="str">
        <f t="shared" si="58"/>
        <v/>
      </c>
      <c r="K199" s="17" t="str">
        <f t="shared" si="52"/>
        <v/>
      </c>
      <c r="L199" s="14" t="str">
        <f t="shared" si="49"/>
        <v/>
      </c>
      <c r="M199" s="14" t="str">
        <f t="shared" si="53"/>
        <v/>
      </c>
      <c r="N199" s="14" t="str">
        <f t="shared" si="64"/>
        <v/>
      </c>
      <c r="O199" s="14"/>
      <c r="P199" s="14"/>
      <c r="Q199" s="14"/>
      <c r="R199" s="14"/>
      <c r="S199" s="14" t="str">
        <f t="shared" si="59"/>
        <v/>
      </c>
      <c r="T199" s="14" t="str">
        <f t="shared" si="60"/>
        <v/>
      </c>
      <c r="U199" s="21" t="str">
        <f t="shared" si="61"/>
        <v/>
      </c>
      <c r="V199" s="6" t="str">
        <f t="shared" si="62"/>
        <v/>
      </c>
      <c r="W199" s="46"/>
      <c r="X199" s="12"/>
      <c r="Y199" s="12"/>
      <c r="Z199" s="12"/>
      <c r="AA199" s="12"/>
    </row>
    <row r="200" spans="2:27" s="11" customFormat="1" ht="13.5" customHeight="1" x14ac:dyDescent="0.25">
      <c r="B200" s="134" t="str">
        <f t="shared" si="63"/>
        <v/>
      </c>
      <c r="C200" s="136"/>
      <c r="D200" s="20" t="str">
        <f t="shared" si="50"/>
        <v/>
      </c>
      <c r="E200" s="17" t="str">
        <f t="shared" si="54"/>
        <v/>
      </c>
      <c r="F200" s="17" t="str">
        <f t="shared" si="55"/>
        <v/>
      </c>
      <c r="G200" s="17" t="str">
        <f t="shared" si="56"/>
        <v/>
      </c>
      <c r="H200" s="17" t="str">
        <f t="shared" si="51"/>
        <v/>
      </c>
      <c r="I200" s="17" t="str">
        <f t="shared" si="57"/>
        <v/>
      </c>
      <c r="J200" s="17" t="str">
        <f t="shared" si="58"/>
        <v/>
      </c>
      <c r="K200" s="17" t="str">
        <f t="shared" si="52"/>
        <v/>
      </c>
      <c r="L200" s="14" t="str">
        <f t="shared" si="49"/>
        <v/>
      </c>
      <c r="M200" s="14" t="str">
        <f t="shared" si="53"/>
        <v/>
      </c>
      <c r="N200" s="14" t="str">
        <f t="shared" si="64"/>
        <v/>
      </c>
      <c r="O200" s="14"/>
      <c r="P200" s="14"/>
      <c r="Q200" s="14"/>
      <c r="R200" s="14"/>
      <c r="S200" s="14" t="str">
        <f t="shared" si="59"/>
        <v/>
      </c>
      <c r="T200" s="14" t="str">
        <f t="shared" si="60"/>
        <v/>
      </c>
      <c r="U200" s="21" t="str">
        <f t="shared" si="61"/>
        <v/>
      </c>
      <c r="V200" s="6" t="str">
        <f t="shared" si="62"/>
        <v/>
      </c>
      <c r="W200" s="46"/>
      <c r="X200" s="12"/>
      <c r="Y200" s="12"/>
      <c r="Z200" s="12"/>
      <c r="AA200" s="12"/>
    </row>
    <row r="201" spans="2:27" s="11" customFormat="1" ht="13.5" customHeight="1" x14ac:dyDescent="0.25">
      <c r="B201" s="134" t="str">
        <f t="shared" si="63"/>
        <v/>
      </c>
      <c r="C201" s="136"/>
      <c r="D201" s="20" t="str">
        <f t="shared" si="50"/>
        <v/>
      </c>
      <c r="E201" s="17" t="str">
        <f t="shared" si="54"/>
        <v/>
      </c>
      <c r="F201" s="17" t="str">
        <f t="shared" si="55"/>
        <v/>
      </c>
      <c r="G201" s="17" t="str">
        <f t="shared" si="56"/>
        <v/>
      </c>
      <c r="H201" s="17" t="str">
        <f t="shared" si="51"/>
        <v/>
      </c>
      <c r="I201" s="17" t="str">
        <f t="shared" si="57"/>
        <v/>
      </c>
      <c r="J201" s="17" t="str">
        <f t="shared" si="58"/>
        <v/>
      </c>
      <c r="K201" s="17" t="str">
        <f t="shared" si="52"/>
        <v/>
      </c>
      <c r="L201" s="14" t="str">
        <f t="shared" si="49"/>
        <v/>
      </c>
      <c r="M201" s="14" t="str">
        <f t="shared" si="53"/>
        <v/>
      </c>
      <c r="N201" s="14" t="str">
        <f t="shared" si="64"/>
        <v/>
      </c>
      <c r="O201" s="14"/>
      <c r="P201" s="14"/>
      <c r="Q201" s="14"/>
      <c r="R201" s="14"/>
      <c r="S201" s="14" t="str">
        <f t="shared" si="59"/>
        <v/>
      </c>
      <c r="T201" s="14" t="str">
        <f t="shared" si="60"/>
        <v/>
      </c>
      <c r="U201" s="21" t="str">
        <f t="shared" si="61"/>
        <v/>
      </c>
      <c r="V201" s="6" t="str">
        <f t="shared" si="62"/>
        <v/>
      </c>
      <c r="W201" s="46"/>
      <c r="X201" s="12"/>
      <c r="Y201" s="12"/>
      <c r="Z201" s="12"/>
      <c r="AA201" s="12"/>
    </row>
    <row r="202" spans="2:27" s="11" customFormat="1" ht="13.5" customHeight="1" x14ac:dyDescent="0.25">
      <c r="B202" s="134" t="str">
        <f t="shared" si="63"/>
        <v/>
      </c>
      <c r="C202" s="136"/>
      <c r="D202" s="20" t="str">
        <f t="shared" si="50"/>
        <v/>
      </c>
      <c r="E202" s="17" t="str">
        <f t="shared" si="54"/>
        <v/>
      </c>
      <c r="F202" s="17" t="str">
        <f t="shared" si="55"/>
        <v/>
      </c>
      <c r="G202" s="17" t="str">
        <f t="shared" si="56"/>
        <v/>
      </c>
      <c r="H202" s="17" t="str">
        <f t="shared" si="51"/>
        <v/>
      </c>
      <c r="I202" s="17" t="str">
        <f t="shared" si="57"/>
        <v/>
      </c>
      <c r="J202" s="17" t="str">
        <f t="shared" si="58"/>
        <v/>
      </c>
      <c r="K202" s="17" t="str">
        <f t="shared" si="52"/>
        <v/>
      </c>
      <c r="L202" s="14" t="str">
        <f t="shared" si="49"/>
        <v/>
      </c>
      <c r="M202" s="14" t="str">
        <f t="shared" si="53"/>
        <v/>
      </c>
      <c r="N202" s="14" t="str">
        <f t="shared" si="64"/>
        <v/>
      </c>
      <c r="O202" s="14"/>
      <c r="P202" s="14"/>
      <c r="Q202" s="14"/>
      <c r="R202" s="14"/>
      <c r="S202" s="14" t="str">
        <f t="shared" si="59"/>
        <v/>
      </c>
      <c r="T202" s="14" t="str">
        <f t="shared" si="60"/>
        <v/>
      </c>
      <c r="U202" s="21" t="str">
        <f t="shared" si="61"/>
        <v/>
      </c>
      <c r="V202" s="6" t="str">
        <f t="shared" si="62"/>
        <v/>
      </c>
      <c r="W202" s="46"/>
      <c r="X202" s="12"/>
      <c r="Y202" s="12"/>
      <c r="Z202" s="12"/>
      <c r="AA202" s="12"/>
    </row>
    <row r="203" spans="2:27" s="11" customFormat="1" ht="13.5" customHeight="1" x14ac:dyDescent="0.25">
      <c r="B203" s="134" t="str">
        <f t="shared" si="63"/>
        <v/>
      </c>
      <c r="C203" s="136"/>
      <c r="D203" s="20" t="str">
        <f t="shared" si="50"/>
        <v/>
      </c>
      <c r="E203" s="17" t="str">
        <f t="shared" si="54"/>
        <v/>
      </c>
      <c r="F203" s="17" t="str">
        <f t="shared" si="55"/>
        <v/>
      </c>
      <c r="G203" s="17" t="str">
        <f t="shared" si="56"/>
        <v/>
      </c>
      <c r="H203" s="17" t="str">
        <f t="shared" si="51"/>
        <v/>
      </c>
      <c r="I203" s="17" t="str">
        <f t="shared" si="57"/>
        <v/>
      </c>
      <c r="J203" s="17" t="str">
        <f t="shared" si="58"/>
        <v/>
      </c>
      <c r="K203" s="17" t="str">
        <f t="shared" si="52"/>
        <v/>
      </c>
      <c r="L203" s="14" t="str">
        <f t="shared" si="49"/>
        <v/>
      </c>
      <c r="M203" s="14" t="str">
        <f t="shared" si="53"/>
        <v/>
      </c>
      <c r="N203" s="14" t="str">
        <f t="shared" si="64"/>
        <v/>
      </c>
      <c r="O203" s="14"/>
      <c r="P203" s="14"/>
      <c r="Q203" s="14"/>
      <c r="R203" s="14"/>
      <c r="S203" s="14" t="str">
        <f t="shared" si="59"/>
        <v/>
      </c>
      <c r="T203" s="14" t="str">
        <f t="shared" si="60"/>
        <v/>
      </c>
      <c r="U203" s="21" t="str">
        <f t="shared" si="61"/>
        <v/>
      </c>
      <c r="V203" s="6" t="str">
        <f t="shared" si="62"/>
        <v/>
      </c>
      <c r="W203" s="46"/>
      <c r="X203" s="12"/>
      <c r="Y203" s="12"/>
      <c r="Z203" s="12"/>
      <c r="AA203" s="12"/>
    </row>
    <row r="204" spans="2:27" s="11" customFormat="1" ht="13.5" customHeight="1" x14ac:dyDescent="0.25">
      <c r="B204" s="134" t="str">
        <f t="shared" si="63"/>
        <v/>
      </c>
      <c r="C204" s="136"/>
      <c r="D204" s="20" t="str">
        <f t="shared" si="50"/>
        <v/>
      </c>
      <c r="E204" s="17" t="str">
        <f t="shared" si="54"/>
        <v/>
      </c>
      <c r="F204" s="17" t="str">
        <f t="shared" si="55"/>
        <v/>
      </c>
      <c r="G204" s="17" t="str">
        <f t="shared" si="56"/>
        <v/>
      </c>
      <c r="H204" s="17" t="str">
        <f t="shared" si="51"/>
        <v/>
      </c>
      <c r="I204" s="17" t="str">
        <f t="shared" si="57"/>
        <v/>
      </c>
      <c r="J204" s="17" t="str">
        <f t="shared" si="58"/>
        <v/>
      </c>
      <c r="K204" s="17" t="str">
        <f t="shared" si="52"/>
        <v/>
      </c>
      <c r="L204" s="14" t="str">
        <f t="shared" si="49"/>
        <v/>
      </c>
      <c r="M204" s="14" t="str">
        <f t="shared" si="53"/>
        <v/>
      </c>
      <c r="N204" s="14" t="str">
        <f t="shared" si="64"/>
        <v/>
      </c>
      <c r="O204" s="14"/>
      <c r="P204" s="14"/>
      <c r="Q204" s="14"/>
      <c r="R204" s="14"/>
      <c r="S204" s="14" t="str">
        <f t="shared" si="59"/>
        <v/>
      </c>
      <c r="T204" s="14" t="str">
        <f t="shared" si="60"/>
        <v/>
      </c>
      <c r="U204" s="21" t="str">
        <f t="shared" si="61"/>
        <v/>
      </c>
      <c r="V204" s="6" t="str">
        <f t="shared" si="62"/>
        <v/>
      </c>
      <c r="W204" s="46"/>
      <c r="X204" s="12"/>
      <c r="Y204" s="12"/>
      <c r="Z204" s="12"/>
      <c r="AA204" s="12"/>
    </row>
    <row r="205" spans="2:27" s="11" customFormat="1" ht="13.5" customHeight="1" x14ac:dyDescent="0.25">
      <c r="B205" s="134" t="str">
        <f t="shared" si="63"/>
        <v/>
      </c>
      <c r="C205" s="136"/>
      <c r="D205" s="20" t="str">
        <f t="shared" si="50"/>
        <v/>
      </c>
      <c r="E205" s="17" t="str">
        <f t="shared" si="54"/>
        <v/>
      </c>
      <c r="F205" s="17" t="str">
        <f t="shared" si="55"/>
        <v/>
      </c>
      <c r="G205" s="17" t="str">
        <f t="shared" si="56"/>
        <v/>
      </c>
      <c r="H205" s="17" t="str">
        <f t="shared" si="51"/>
        <v/>
      </c>
      <c r="I205" s="17" t="str">
        <f t="shared" si="57"/>
        <v/>
      </c>
      <c r="J205" s="17" t="str">
        <f t="shared" si="58"/>
        <v/>
      </c>
      <c r="K205" s="17" t="str">
        <f t="shared" si="52"/>
        <v/>
      </c>
      <c r="L205" s="14" t="str">
        <f t="shared" si="49"/>
        <v/>
      </c>
      <c r="M205" s="14" t="str">
        <f t="shared" si="53"/>
        <v/>
      </c>
      <c r="N205" s="14" t="str">
        <f t="shared" si="64"/>
        <v/>
      </c>
      <c r="O205" s="14"/>
      <c r="P205" s="14"/>
      <c r="Q205" s="14"/>
      <c r="R205" s="14"/>
      <c r="S205" s="14" t="str">
        <f t="shared" si="59"/>
        <v/>
      </c>
      <c r="T205" s="14" t="str">
        <f t="shared" si="60"/>
        <v/>
      </c>
      <c r="U205" s="21" t="str">
        <f t="shared" si="61"/>
        <v/>
      </c>
      <c r="V205" s="6" t="str">
        <f t="shared" si="62"/>
        <v/>
      </c>
      <c r="W205" s="46"/>
      <c r="X205" s="12"/>
      <c r="Y205" s="12"/>
      <c r="Z205" s="12"/>
      <c r="AA205" s="12"/>
    </row>
    <row r="206" spans="2:27" s="11" customFormat="1" ht="13.5" customHeight="1" x14ac:dyDescent="0.25">
      <c r="B206" s="134" t="str">
        <f t="shared" si="63"/>
        <v/>
      </c>
      <c r="C206" s="136"/>
      <c r="D206" s="20" t="str">
        <f t="shared" si="50"/>
        <v/>
      </c>
      <c r="E206" s="17" t="str">
        <f t="shared" si="54"/>
        <v/>
      </c>
      <c r="F206" s="17" t="str">
        <f t="shared" si="55"/>
        <v/>
      </c>
      <c r="G206" s="17" t="str">
        <f t="shared" si="56"/>
        <v/>
      </c>
      <c r="H206" s="17" t="str">
        <f t="shared" si="51"/>
        <v/>
      </c>
      <c r="I206" s="17" t="str">
        <f t="shared" si="57"/>
        <v/>
      </c>
      <c r="J206" s="17" t="str">
        <f t="shared" si="58"/>
        <v/>
      </c>
      <c r="K206" s="17" t="str">
        <f t="shared" si="52"/>
        <v/>
      </c>
      <c r="L206" s="14" t="str">
        <f t="shared" si="49"/>
        <v/>
      </c>
      <c r="M206" s="14" t="str">
        <f t="shared" si="53"/>
        <v/>
      </c>
      <c r="N206" s="14" t="str">
        <f t="shared" si="64"/>
        <v/>
      </c>
      <c r="O206" s="14"/>
      <c r="P206" s="14"/>
      <c r="Q206" s="14"/>
      <c r="R206" s="14"/>
      <c r="S206" s="14" t="str">
        <f t="shared" si="59"/>
        <v/>
      </c>
      <c r="T206" s="14" t="str">
        <f t="shared" si="60"/>
        <v/>
      </c>
      <c r="U206" s="21" t="str">
        <f t="shared" si="61"/>
        <v/>
      </c>
      <c r="V206" s="6" t="str">
        <f t="shared" si="62"/>
        <v/>
      </c>
      <c r="W206" s="46"/>
      <c r="X206" s="12"/>
      <c r="Y206" s="12"/>
      <c r="Z206" s="12"/>
      <c r="AA206" s="12"/>
    </row>
    <row r="207" spans="2:27" s="11" customFormat="1" ht="13.5" customHeight="1" x14ac:dyDescent="0.25">
      <c r="B207" s="134" t="str">
        <f t="shared" si="63"/>
        <v/>
      </c>
      <c r="C207" s="136"/>
      <c r="D207" s="20" t="str">
        <f t="shared" si="50"/>
        <v/>
      </c>
      <c r="E207" s="17" t="str">
        <f t="shared" si="54"/>
        <v/>
      </c>
      <c r="F207" s="17" t="str">
        <f t="shared" si="55"/>
        <v/>
      </c>
      <c r="G207" s="17" t="str">
        <f t="shared" si="56"/>
        <v/>
      </c>
      <c r="H207" s="17" t="str">
        <f t="shared" si="51"/>
        <v/>
      </c>
      <c r="I207" s="17" t="str">
        <f t="shared" si="57"/>
        <v/>
      </c>
      <c r="J207" s="17" t="str">
        <f t="shared" si="58"/>
        <v/>
      </c>
      <c r="K207" s="17" t="str">
        <f t="shared" si="52"/>
        <v/>
      </c>
      <c r="L207" s="14" t="str">
        <f t="shared" si="49"/>
        <v/>
      </c>
      <c r="M207" s="14" t="str">
        <f t="shared" si="53"/>
        <v/>
      </c>
      <c r="N207" s="14" t="str">
        <f t="shared" si="64"/>
        <v/>
      </c>
      <c r="O207" s="14"/>
      <c r="P207" s="14"/>
      <c r="Q207" s="14"/>
      <c r="R207" s="14"/>
      <c r="S207" s="14" t="str">
        <f t="shared" si="59"/>
        <v/>
      </c>
      <c r="T207" s="14" t="str">
        <f t="shared" si="60"/>
        <v/>
      </c>
      <c r="U207" s="21" t="str">
        <f t="shared" si="61"/>
        <v/>
      </c>
      <c r="V207" s="6" t="str">
        <f t="shared" si="62"/>
        <v/>
      </c>
      <c r="W207" s="46"/>
      <c r="X207" s="12"/>
      <c r="Y207" s="12"/>
      <c r="Z207" s="12"/>
      <c r="AA207" s="12"/>
    </row>
    <row r="208" spans="2:27" s="11" customFormat="1" ht="13.5" customHeight="1" x14ac:dyDescent="0.25">
      <c r="B208" s="134" t="str">
        <f t="shared" si="63"/>
        <v/>
      </c>
      <c r="C208" s="136"/>
      <c r="D208" s="20" t="str">
        <f t="shared" si="50"/>
        <v/>
      </c>
      <c r="E208" s="17" t="str">
        <f t="shared" si="54"/>
        <v/>
      </c>
      <c r="F208" s="17" t="str">
        <f t="shared" si="55"/>
        <v/>
      </c>
      <c r="G208" s="17" t="str">
        <f t="shared" si="56"/>
        <v/>
      </c>
      <c r="H208" s="17" t="str">
        <f t="shared" si="51"/>
        <v/>
      </c>
      <c r="I208" s="17" t="str">
        <f t="shared" si="57"/>
        <v/>
      </c>
      <c r="J208" s="17" t="str">
        <f t="shared" si="58"/>
        <v/>
      </c>
      <c r="K208" s="17" t="str">
        <f t="shared" si="52"/>
        <v/>
      </c>
      <c r="L208" s="14" t="str">
        <f t="shared" si="49"/>
        <v/>
      </c>
      <c r="M208" s="14" t="str">
        <f t="shared" si="53"/>
        <v/>
      </c>
      <c r="N208" s="14" t="str">
        <f t="shared" si="64"/>
        <v/>
      </c>
      <c r="O208" s="14"/>
      <c r="P208" s="14"/>
      <c r="Q208" s="14"/>
      <c r="R208" s="14"/>
      <c r="S208" s="14" t="str">
        <f t="shared" si="59"/>
        <v/>
      </c>
      <c r="T208" s="14" t="str">
        <f t="shared" si="60"/>
        <v/>
      </c>
      <c r="U208" s="21" t="str">
        <f t="shared" si="61"/>
        <v/>
      </c>
      <c r="V208" s="6" t="str">
        <f t="shared" si="62"/>
        <v/>
      </c>
      <c r="W208" s="46"/>
      <c r="X208" s="12"/>
      <c r="Y208" s="12"/>
      <c r="Z208" s="12"/>
      <c r="AA208" s="12"/>
    </row>
    <row r="209" spans="2:27" s="11" customFormat="1" ht="13.5" customHeight="1" x14ac:dyDescent="0.25">
      <c r="B209" s="134" t="str">
        <f t="shared" si="63"/>
        <v/>
      </c>
      <c r="C209" s="136"/>
      <c r="D209" s="20" t="str">
        <f t="shared" si="50"/>
        <v/>
      </c>
      <c r="E209" s="17" t="str">
        <f t="shared" si="54"/>
        <v/>
      </c>
      <c r="F209" s="17" t="str">
        <f t="shared" si="55"/>
        <v/>
      </c>
      <c r="G209" s="17" t="str">
        <f t="shared" si="56"/>
        <v/>
      </c>
      <c r="H209" s="17" t="str">
        <f t="shared" si="51"/>
        <v/>
      </c>
      <c r="I209" s="17" t="str">
        <f t="shared" si="57"/>
        <v/>
      </c>
      <c r="J209" s="17" t="str">
        <f t="shared" si="58"/>
        <v/>
      </c>
      <c r="K209" s="17" t="str">
        <f t="shared" si="52"/>
        <v/>
      </c>
      <c r="L209" s="14" t="str">
        <f t="shared" si="49"/>
        <v/>
      </c>
      <c r="M209" s="14" t="str">
        <f t="shared" si="53"/>
        <v/>
      </c>
      <c r="N209" s="14" t="str">
        <f t="shared" si="64"/>
        <v/>
      </c>
      <c r="O209" s="14"/>
      <c r="P209" s="14"/>
      <c r="Q209" s="14"/>
      <c r="R209" s="14"/>
      <c r="S209" s="14" t="str">
        <f t="shared" si="59"/>
        <v/>
      </c>
      <c r="T209" s="14" t="str">
        <f t="shared" si="60"/>
        <v/>
      </c>
      <c r="U209" s="21" t="str">
        <f t="shared" si="61"/>
        <v/>
      </c>
      <c r="V209" s="6" t="str">
        <f t="shared" si="62"/>
        <v/>
      </c>
      <c r="W209" s="46"/>
      <c r="X209" s="12"/>
      <c r="Y209" s="12"/>
      <c r="Z209" s="12"/>
      <c r="AA209" s="12"/>
    </row>
    <row r="210" spans="2:27" s="11" customFormat="1" ht="13.5" customHeight="1" x14ac:dyDescent="0.25">
      <c r="B210" s="134" t="str">
        <f t="shared" si="63"/>
        <v/>
      </c>
      <c r="C210" s="136"/>
      <c r="D210" s="20" t="str">
        <f t="shared" si="50"/>
        <v/>
      </c>
      <c r="E210" s="17" t="str">
        <f t="shared" si="54"/>
        <v/>
      </c>
      <c r="F210" s="17" t="str">
        <f t="shared" si="55"/>
        <v/>
      </c>
      <c r="G210" s="17" t="str">
        <f t="shared" si="56"/>
        <v/>
      </c>
      <c r="H210" s="17" t="str">
        <f t="shared" si="51"/>
        <v/>
      </c>
      <c r="I210" s="17" t="str">
        <f t="shared" si="57"/>
        <v/>
      </c>
      <c r="J210" s="17" t="str">
        <f t="shared" si="58"/>
        <v/>
      </c>
      <c r="K210" s="17" t="str">
        <f t="shared" si="52"/>
        <v/>
      </c>
      <c r="L210" s="14" t="str">
        <f t="shared" si="49"/>
        <v/>
      </c>
      <c r="M210" s="14" t="str">
        <f t="shared" si="53"/>
        <v/>
      </c>
      <c r="N210" s="14" t="str">
        <f t="shared" si="64"/>
        <v/>
      </c>
      <c r="O210" s="14"/>
      <c r="P210" s="14"/>
      <c r="Q210" s="14"/>
      <c r="R210" s="14"/>
      <c r="S210" s="14" t="str">
        <f t="shared" si="59"/>
        <v/>
      </c>
      <c r="T210" s="14" t="str">
        <f t="shared" si="60"/>
        <v/>
      </c>
      <c r="U210" s="21" t="str">
        <f t="shared" si="61"/>
        <v/>
      </c>
      <c r="V210" s="6" t="str">
        <f t="shared" si="62"/>
        <v/>
      </c>
      <c r="W210" s="46"/>
      <c r="X210" s="12"/>
      <c r="Y210" s="12"/>
      <c r="Z210" s="12"/>
      <c r="AA210" s="12"/>
    </row>
    <row r="211" spans="2:27" s="11" customFormat="1" ht="13.5" customHeight="1" x14ac:dyDescent="0.25">
      <c r="B211" s="134" t="str">
        <f t="shared" si="63"/>
        <v/>
      </c>
      <c r="C211" s="136"/>
      <c r="D211" s="20" t="str">
        <f t="shared" si="50"/>
        <v/>
      </c>
      <c r="E211" s="17" t="str">
        <f t="shared" si="54"/>
        <v/>
      </c>
      <c r="F211" s="17" t="str">
        <f t="shared" si="55"/>
        <v/>
      </c>
      <c r="G211" s="17" t="str">
        <f t="shared" si="56"/>
        <v/>
      </c>
      <c r="H211" s="17" t="str">
        <f t="shared" si="51"/>
        <v/>
      </c>
      <c r="I211" s="17" t="str">
        <f t="shared" si="57"/>
        <v/>
      </c>
      <c r="J211" s="17" t="str">
        <f t="shared" si="58"/>
        <v/>
      </c>
      <c r="K211" s="17" t="str">
        <f t="shared" si="52"/>
        <v/>
      </c>
      <c r="L211" s="14" t="str">
        <f t="shared" ref="L211:L274" si="65">IF(D211="","",IF(OR(D211&gt;G211,D211&lt;F211),"SPECIAL CAUSE-MR Outlier",IF(OR(E211&gt;J211,E211&lt;I211),"SPECIAL CAUSE-Ind Outlier","")))</f>
        <v/>
      </c>
      <c r="M211" s="14" t="str">
        <f t="shared" si="53"/>
        <v/>
      </c>
      <c r="N211" s="14" t="str">
        <f t="shared" si="64"/>
        <v/>
      </c>
      <c r="O211" s="14"/>
      <c r="P211" s="14"/>
      <c r="Q211" s="14"/>
      <c r="R211" s="14"/>
      <c r="S211" s="14" t="str">
        <f t="shared" si="59"/>
        <v/>
      </c>
      <c r="T211" s="14" t="str">
        <f t="shared" si="60"/>
        <v/>
      </c>
      <c r="U211" s="21" t="str">
        <f t="shared" si="61"/>
        <v/>
      </c>
      <c r="V211" s="6" t="str">
        <f t="shared" si="62"/>
        <v/>
      </c>
      <c r="W211" s="46"/>
      <c r="X211" s="12"/>
      <c r="Y211" s="12"/>
      <c r="Z211" s="12"/>
      <c r="AA211" s="12"/>
    </row>
    <row r="212" spans="2:27" s="11" customFormat="1" ht="13.5" customHeight="1" x14ac:dyDescent="0.25">
      <c r="B212" s="134" t="str">
        <f t="shared" si="63"/>
        <v/>
      </c>
      <c r="C212" s="136"/>
      <c r="D212" s="20" t="str">
        <f t="shared" si="50"/>
        <v/>
      </c>
      <c r="E212" s="17" t="str">
        <f t="shared" si="54"/>
        <v/>
      </c>
      <c r="F212" s="17" t="str">
        <f t="shared" si="55"/>
        <v/>
      </c>
      <c r="G212" s="17" t="str">
        <f t="shared" si="56"/>
        <v/>
      </c>
      <c r="H212" s="17" t="str">
        <f t="shared" si="51"/>
        <v/>
      </c>
      <c r="I212" s="17" t="str">
        <f t="shared" si="57"/>
        <v/>
      </c>
      <c r="J212" s="17" t="str">
        <f t="shared" si="58"/>
        <v/>
      </c>
      <c r="K212" s="17" t="str">
        <f t="shared" si="52"/>
        <v/>
      </c>
      <c r="L212" s="14" t="str">
        <f t="shared" si="65"/>
        <v/>
      </c>
      <c r="M212" s="14" t="str">
        <f t="shared" si="53"/>
        <v/>
      </c>
      <c r="N212" s="14" t="str">
        <f t="shared" si="64"/>
        <v/>
      </c>
      <c r="O212" s="14"/>
      <c r="P212" s="14"/>
      <c r="Q212" s="14"/>
      <c r="R212" s="14"/>
      <c r="S212" s="14" t="str">
        <f t="shared" si="59"/>
        <v/>
      </c>
      <c r="T212" s="14" t="str">
        <f t="shared" si="60"/>
        <v/>
      </c>
      <c r="U212" s="21" t="str">
        <f t="shared" si="61"/>
        <v/>
      </c>
      <c r="V212" s="6" t="str">
        <f t="shared" si="62"/>
        <v/>
      </c>
      <c r="W212" s="46"/>
      <c r="X212" s="12"/>
      <c r="Y212" s="12"/>
      <c r="Z212" s="12"/>
      <c r="AA212" s="12"/>
    </row>
    <row r="213" spans="2:27" s="11" customFormat="1" ht="13.5" customHeight="1" x14ac:dyDescent="0.25">
      <c r="B213" s="134" t="str">
        <f t="shared" si="63"/>
        <v/>
      </c>
      <c r="C213" s="136"/>
      <c r="D213" s="20" t="str">
        <f t="shared" si="50"/>
        <v/>
      </c>
      <c r="E213" s="17" t="str">
        <f t="shared" si="54"/>
        <v/>
      </c>
      <c r="F213" s="17" t="str">
        <f t="shared" si="55"/>
        <v/>
      </c>
      <c r="G213" s="17" t="str">
        <f t="shared" si="56"/>
        <v/>
      </c>
      <c r="H213" s="17" t="str">
        <f t="shared" si="51"/>
        <v/>
      </c>
      <c r="I213" s="17" t="str">
        <f t="shared" si="57"/>
        <v/>
      </c>
      <c r="J213" s="17" t="str">
        <f t="shared" si="58"/>
        <v/>
      </c>
      <c r="K213" s="17" t="str">
        <f t="shared" si="52"/>
        <v/>
      </c>
      <c r="L213" s="14" t="str">
        <f t="shared" si="65"/>
        <v/>
      </c>
      <c r="M213" s="14" t="str">
        <f t="shared" si="53"/>
        <v/>
      </c>
      <c r="N213" s="14" t="str">
        <f t="shared" si="64"/>
        <v/>
      </c>
      <c r="O213" s="14"/>
      <c r="P213" s="14"/>
      <c r="Q213" s="14"/>
      <c r="R213" s="14"/>
      <c r="S213" s="14" t="str">
        <f t="shared" si="59"/>
        <v/>
      </c>
      <c r="T213" s="14" t="str">
        <f t="shared" si="60"/>
        <v/>
      </c>
      <c r="U213" s="21" t="str">
        <f t="shared" si="61"/>
        <v/>
      </c>
      <c r="V213" s="6" t="str">
        <f t="shared" si="62"/>
        <v/>
      </c>
      <c r="W213" s="46"/>
      <c r="X213" s="12"/>
      <c r="Y213" s="12"/>
      <c r="Z213" s="12"/>
      <c r="AA213" s="12"/>
    </row>
    <row r="214" spans="2:27" s="11" customFormat="1" ht="13.5" customHeight="1" x14ac:dyDescent="0.25">
      <c r="B214" s="134" t="str">
        <f t="shared" si="63"/>
        <v/>
      </c>
      <c r="C214" s="136"/>
      <c r="D214" s="20" t="str">
        <f t="shared" si="50"/>
        <v/>
      </c>
      <c r="E214" s="17" t="str">
        <f t="shared" si="54"/>
        <v/>
      </c>
      <c r="F214" s="17" t="str">
        <f t="shared" si="55"/>
        <v/>
      </c>
      <c r="G214" s="17" t="str">
        <f t="shared" si="56"/>
        <v/>
      </c>
      <c r="H214" s="17" t="str">
        <f t="shared" si="51"/>
        <v/>
      </c>
      <c r="I214" s="17" t="str">
        <f t="shared" si="57"/>
        <v/>
      </c>
      <c r="J214" s="17" t="str">
        <f t="shared" si="58"/>
        <v/>
      </c>
      <c r="K214" s="17" t="str">
        <f t="shared" si="52"/>
        <v/>
      </c>
      <c r="L214" s="14" t="str">
        <f t="shared" si="65"/>
        <v/>
      </c>
      <c r="M214" s="14" t="str">
        <f t="shared" si="53"/>
        <v/>
      </c>
      <c r="N214" s="14" t="str">
        <f t="shared" si="64"/>
        <v/>
      </c>
      <c r="O214" s="14"/>
      <c r="P214" s="14"/>
      <c r="Q214" s="14"/>
      <c r="R214" s="14"/>
      <c r="S214" s="14" t="str">
        <f t="shared" si="59"/>
        <v/>
      </c>
      <c r="T214" s="14" t="str">
        <f t="shared" si="60"/>
        <v/>
      </c>
      <c r="U214" s="21" t="str">
        <f t="shared" si="61"/>
        <v/>
      </c>
      <c r="V214" s="6" t="str">
        <f t="shared" si="62"/>
        <v/>
      </c>
      <c r="W214" s="46"/>
      <c r="X214" s="12"/>
      <c r="Y214" s="12"/>
      <c r="Z214" s="12"/>
      <c r="AA214" s="12"/>
    </row>
    <row r="215" spans="2:27" s="11" customFormat="1" ht="13.5" customHeight="1" x14ac:dyDescent="0.25">
      <c r="B215" s="134" t="str">
        <f t="shared" si="63"/>
        <v/>
      </c>
      <c r="C215" s="136"/>
      <c r="D215" s="20" t="str">
        <f t="shared" si="50"/>
        <v/>
      </c>
      <c r="E215" s="17" t="str">
        <f t="shared" si="54"/>
        <v/>
      </c>
      <c r="F215" s="17" t="str">
        <f t="shared" si="55"/>
        <v/>
      </c>
      <c r="G215" s="17" t="str">
        <f t="shared" si="56"/>
        <v/>
      </c>
      <c r="H215" s="17" t="str">
        <f t="shared" si="51"/>
        <v/>
      </c>
      <c r="I215" s="17" t="str">
        <f t="shared" si="57"/>
        <v/>
      </c>
      <c r="J215" s="17" t="str">
        <f t="shared" si="58"/>
        <v/>
      </c>
      <c r="K215" s="17" t="str">
        <f t="shared" si="52"/>
        <v/>
      </c>
      <c r="L215" s="14" t="str">
        <f t="shared" si="65"/>
        <v/>
      </c>
      <c r="M215" s="14" t="str">
        <f t="shared" si="53"/>
        <v/>
      </c>
      <c r="N215" s="14" t="str">
        <f t="shared" si="64"/>
        <v/>
      </c>
      <c r="O215" s="14"/>
      <c r="P215" s="14"/>
      <c r="Q215" s="14"/>
      <c r="R215" s="14"/>
      <c r="S215" s="14" t="str">
        <f t="shared" si="59"/>
        <v/>
      </c>
      <c r="T215" s="14" t="str">
        <f t="shared" si="60"/>
        <v/>
      </c>
      <c r="U215" s="21" t="str">
        <f t="shared" si="61"/>
        <v/>
      </c>
      <c r="V215" s="6" t="str">
        <f t="shared" si="62"/>
        <v/>
      </c>
      <c r="W215" s="46"/>
      <c r="X215" s="12"/>
      <c r="Y215" s="12"/>
      <c r="Z215" s="12"/>
      <c r="AA215" s="12"/>
    </row>
    <row r="216" spans="2:27" s="11" customFormat="1" ht="13.5" customHeight="1" x14ac:dyDescent="0.25">
      <c r="B216" s="134" t="str">
        <f t="shared" si="63"/>
        <v/>
      </c>
      <c r="C216" s="136"/>
      <c r="D216" s="20" t="str">
        <f t="shared" si="50"/>
        <v/>
      </c>
      <c r="E216" s="17" t="str">
        <f t="shared" si="54"/>
        <v/>
      </c>
      <c r="F216" s="17" t="str">
        <f t="shared" si="55"/>
        <v/>
      </c>
      <c r="G216" s="17" t="str">
        <f t="shared" si="56"/>
        <v/>
      </c>
      <c r="H216" s="17" t="str">
        <f t="shared" si="51"/>
        <v/>
      </c>
      <c r="I216" s="17" t="str">
        <f t="shared" si="57"/>
        <v/>
      </c>
      <c r="J216" s="17" t="str">
        <f t="shared" si="58"/>
        <v/>
      </c>
      <c r="K216" s="17" t="str">
        <f t="shared" si="52"/>
        <v/>
      </c>
      <c r="L216" s="14" t="str">
        <f t="shared" si="65"/>
        <v/>
      </c>
      <c r="M216" s="14" t="str">
        <f t="shared" si="53"/>
        <v/>
      </c>
      <c r="N216" s="14" t="str">
        <f t="shared" si="64"/>
        <v/>
      </c>
      <c r="O216" s="14"/>
      <c r="P216" s="14"/>
      <c r="Q216" s="14"/>
      <c r="R216" s="14"/>
      <c r="S216" s="14" t="str">
        <f t="shared" si="59"/>
        <v/>
      </c>
      <c r="T216" s="14" t="str">
        <f t="shared" si="60"/>
        <v/>
      </c>
      <c r="U216" s="21" t="str">
        <f t="shared" si="61"/>
        <v/>
      </c>
      <c r="V216" s="6" t="str">
        <f t="shared" si="62"/>
        <v/>
      </c>
      <c r="W216" s="46"/>
      <c r="X216" s="12"/>
      <c r="Y216" s="12"/>
      <c r="Z216" s="12"/>
      <c r="AA216" s="12"/>
    </row>
    <row r="217" spans="2:27" s="11" customFormat="1" ht="13.5" customHeight="1" x14ac:dyDescent="0.25">
      <c r="B217" s="134" t="str">
        <f t="shared" si="63"/>
        <v/>
      </c>
      <c r="C217" s="136"/>
      <c r="D217" s="20" t="str">
        <f t="shared" si="50"/>
        <v/>
      </c>
      <c r="E217" s="17" t="str">
        <f t="shared" si="54"/>
        <v/>
      </c>
      <c r="F217" s="17" t="str">
        <f t="shared" si="55"/>
        <v/>
      </c>
      <c r="G217" s="17" t="str">
        <f t="shared" si="56"/>
        <v/>
      </c>
      <c r="H217" s="17" t="str">
        <f t="shared" si="51"/>
        <v/>
      </c>
      <c r="I217" s="17" t="str">
        <f t="shared" si="57"/>
        <v/>
      </c>
      <c r="J217" s="17" t="str">
        <f t="shared" si="58"/>
        <v/>
      </c>
      <c r="K217" s="17" t="str">
        <f t="shared" si="52"/>
        <v/>
      </c>
      <c r="L217" s="14" t="str">
        <f t="shared" si="65"/>
        <v/>
      </c>
      <c r="M217" s="14" t="str">
        <f t="shared" si="53"/>
        <v/>
      </c>
      <c r="N217" s="14" t="str">
        <f t="shared" si="64"/>
        <v/>
      </c>
      <c r="O217" s="14"/>
      <c r="P217" s="14"/>
      <c r="Q217" s="14"/>
      <c r="R217" s="14"/>
      <c r="S217" s="14" t="str">
        <f t="shared" si="59"/>
        <v/>
      </c>
      <c r="T217" s="14" t="str">
        <f t="shared" si="60"/>
        <v/>
      </c>
      <c r="U217" s="21" t="str">
        <f t="shared" si="61"/>
        <v/>
      </c>
      <c r="V217" s="6" t="str">
        <f t="shared" si="62"/>
        <v/>
      </c>
      <c r="W217" s="46"/>
      <c r="X217" s="12"/>
      <c r="Y217" s="12"/>
      <c r="Z217" s="12"/>
      <c r="AA217" s="12"/>
    </row>
    <row r="218" spans="2:27" s="11" customFormat="1" ht="13.5" customHeight="1" x14ac:dyDescent="0.25">
      <c r="B218" s="134" t="str">
        <f t="shared" si="63"/>
        <v/>
      </c>
      <c r="C218" s="136"/>
      <c r="D218" s="20" t="str">
        <f t="shared" si="50"/>
        <v/>
      </c>
      <c r="E218" s="17" t="str">
        <f t="shared" si="54"/>
        <v/>
      </c>
      <c r="F218" s="17" t="str">
        <f t="shared" si="55"/>
        <v/>
      </c>
      <c r="G218" s="17" t="str">
        <f t="shared" si="56"/>
        <v/>
      </c>
      <c r="H218" s="17" t="str">
        <f t="shared" si="51"/>
        <v/>
      </c>
      <c r="I218" s="17" t="str">
        <f t="shared" si="57"/>
        <v/>
      </c>
      <c r="J218" s="17" t="str">
        <f t="shared" si="58"/>
        <v/>
      </c>
      <c r="K218" s="17" t="str">
        <f t="shared" si="52"/>
        <v/>
      </c>
      <c r="L218" s="14" t="str">
        <f t="shared" si="65"/>
        <v/>
      </c>
      <c r="M218" s="14" t="str">
        <f t="shared" si="53"/>
        <v/>
      </c>
      <c r="N218" s="14" t="str">
        <f t="shared" si="64"/>
        <v/>
      </c>
      <c r="O218" s="14"/>
      <c r="P218" s="14"/>
      <c r="Q218" s="14"/>
      <c r="R218" s="14"/>
      <c r="S218" s="14" t="str">
        <f t="shared" si="59"/>
        <v/>
      </c>
      <c r="T218" s="14" t="str">
        <f t="shared" si="60"/>
        <v/>
      </c>
      <c r="U218" s="21" t="str">
        <f t="shared" si="61"/>
        <v/>
      </c>
      <c r="V218" s="6" t="str">
        <f t="shared" si="62"/>
        <v/>
      </c>
      <c r="W218" s="46"/>
      <c r="X218" s="12"/>
      <c r="Y218" s="12"/>
      <c r="Z218" s="12"/>
      <c r="AA218" s="12"/>
    </row>
    <row r="219" spans="2:27" s="11" customFormat="1" ht="13.5" customHeight="1" x14ac:dyDescent="0.25">
      <c r="B219" s="134" t="str">
        <f t="shared" si="63"/>
        <v/>
      </c>
      <c r="C219" s="136"/>
      <c r="D219" s="20" t="str">
        <f t="shared" ref="D219:D282" si="66">IF(E219="","",ABS(E218-E219))</f>
        <v/>
      </c>
      <c r="E219" s="17" t="str">
        <f t="shared" si="54"/>
        <v/>
      </c>
      <c r="F219" s="17" t="str">
        <f t="shared" si="55"/>
        <v/>
      </c>
      <c r="G219" s="17" t="str">
        <f t="shared" si="56"/>
        <v/>
      </c>
      <c r="H219" s="17" t="str">
        <f t="shared" ref="H219:H282" si="67">IF(C219="","",AVERAGE(D:D))</f>
        <v/>
      </c>
      <c r="I219" s="17" t="str">
        <f t="shared" si="57"/>
        <v/>
      </c>
      <c r="J219" s="17" t="str">
        <f t="shared" si="58"/>
        <v/>
      </c>
      <c r="K219" s="17" t="str">
        <f t="shared" ref="K219:K282" si="68">IF(C219="","",AVERAGE(E:E))</f>
        <v/>
      </c>
      <c r="L219" s="14" t="str">
        <f t="shared" si="65"/>
        <v/>
      </c>
      <c r="M219" s="14" t="str">
        <f t="shared" si="53"/>
        <v/>
      </c>
      <c r="N219" s="14" t="str">
        <f t="shared" si="64"/>
        <v/>
      </c>
      <c r="O219" s="14"/>
      <c r="P219" s="14"/>
      <c r="Q219" s="14"/>
      <c r="R219" s="14"/>
      <c r="S219" s="14" t="str">
        <f t="shared" si="59"/>
        <v/>
      </c>
      <c r="T219" s="14" t="str">
        <f t="shared" si="60"/>
        <v/>
      </c>
      <c r="U219" s="21" t="str">
        <f t="shared" si="61"/>
        <v/>
      </c>
      <c r="V219" s="6" t="str">
        <f t="shared" si="62"/>
        <v/>
      </c>
      <c r="W219" s="46"/>
      <c r="X219" s="12"/>
      <c r="Y219" s="12"/>
      <c r="Z219" s="12"/>
      <c r="AA219" s="12"/>
    </row>
    <row r="220" spans="2:27" s="11" customFormat="1" ht="13.5" customHeight="1" x14ac:dyDescent="0.25">
      <c r="B220" s="134" t="str">
        <f t="shared" si="63"/>
        <v/>
      </c>
      <c r="C220" s="136"/>
      <c r="D220" s="20" t="str">
        <f t="shared" si="66"/>
        <v/>
      </c>
      <c r="E220" s="17" t="str">
        <f t="shared" si="54"/>
        <v/>
      </c>
      <c r="F220" s="17" t="str">
        <f t="shared" si="55"/>
        <v/>
      </c>
      <c r="G220" s="17" t="str">
        <f t="shared" si="56"/>
        <v/>
      </c>
      <c r="H220" s="17" t="str">
        <f t="shared" si="67"/>
        <v/>
      </c>
      <c r="I220" s="17" t="str">
        <f t="shared" si="57"/>
        <v/>
      </c>
      <c r="J220" s="17" t="str">
        <f t="shared" si="58"/>
        <v/>
      </c>
      <c r="K220" s="17" t="str">
        <f t="shared" si="68"/>
        <v/>
      </c>
      <c r="L220" s="14" t="str">
        <f t="shared" si="65"/>
        <v/>
      </c>
      <c r="M220" s="14" t="str">
        <f t="shared" ref="M220:M283" si="69">IF(C220="","",IF(OR(AND(COUNT(D220:D225)=6,D220&lt;D221,D221&lt;D222,D222&lt;D223,D223&lt;D224,D224&lt;D225),AND(COUNT(D220:D225)=6,D220&gt;D221,D221&gt;D222,D222&gt;D223,D223&gt;D224,D224&gt;D225)),"SPECIAL CAUSE-MR Trend",IF(OR(AND(COUNT(E220:E225)=6,E220&lt;E221,E221&lt;E222,E222&lt;E223,E223&lt;E224,E224&lt;E225),AND(COUNT(E220:E225)=6,E220&gt;E221,E221&gt;E222,E222&gt;E223,E223&gt;E224,E224&gt;E225)),"SPECIAL CAUSE-Ind Trend","")))</f>
        <v/>
      </c>
      <c r="N220" s="14" t="str">
        <f t="shared" si="64"/>
        <v/>
      </c>
      <c r="O220" s="14"/>
      <c r="P220" s="14"/>
      <c r="Q220" s="14"/>
      <c r="R220" s="14"/>
      <c r="S220" s="14" t="str">
        <f t="shared" si="59"/>
        <v/>
      </c>
      <c r="T220" s="14" t="str">
        <f t="shared" si="60"/>
        <v/>
      </c>
      <c r="U220" s="21" t="str">
        <f t="shared" si="61"/>
        <v/>
      </c>
      <c r="V220" s="6" t="str">
        <f t="shared" si="62"/>
        <v/>
      </c>
      <c r="W220" s="46"/>
      <c r="X220" s="12"/>
      <c r="Y220" s="12"/>
      <c r="Z220" s="12"/>
      <c r="AA220" s="12"/>
    </row>
    <row r="221" spans="2:27" s="11" customFormat="1" ht="13.5" customHeight="1" x14ac:dyDescent="0.25">
      <c r="B221" s="134" t="str">
        <f t="shared" si="63"/>
        <v/>
      </c>
      <c r="C221" s="136"/>
      <c r="D221" s="20" t="str">
        <f t="shared" si="66"/>
        <v/>
      </c>
      <c r="E221" s="17" t="str">
        <f t="shared" si="54"/>
        <v/>
      </c>
      <c r="F221" s="17" t="str">
        <f t="shared" si="55"/>
        <v/>
      </c>
      <c r="G221" s="17" t="str">
        <f t="shared" si="56"/>
        <v/>
      </c>
      <c r="H221" s="17" t="str">
        <f t="shared" si="67"/>
        <v/>
      </c>
      <c r="I221" s="17" t="str">
        <f t="shared" si="57"/>
        <v/>
      </c>
      <c r="J221" s="17" t="str">
        <f t="shared" si="58"/>
        <v/>
      </c>
      <c r="K221" s="17" t="str">
        <f t="shared" si="68"/>
        <v/>
      </c>
      <c r="L221" s="14" t="str">
        <f t="shared" si="65"/>
        <v/>
      </c>
      <c r="M221" s="14" t="str">
        <f t="shared" si="69"/>
        <v/>
      </c>
      <c r="N221" s="14" t="str">
        <f t="shared" si="64"/>
        <v/>
      </c>
      <c r="O221" s="14"/>
      <c r="P221" s="14"/>
      <c r="Q221" s="14"/>
      <c r="R221" s="14"/>
      <c r="S221" s="14" t="str">
        <f t="shared" si="59"/>
        <v/>
      </c>
      <c r="T221" s="14" t="str">
        <f t="shared" si="60"/>
        <v/>
      </c>
      <c r="U221" s="21" t="str">
        <f t="shared" si="61"/>
        <v/>
      </c>
      <c r="V221" s="6" t="str">
        <f t="shared" si="62"/>
        <v/>
      </c>
      <c r="W221" s="46"/>
      <c r="X221" s="12"/>
      <c r="Y221" s="12"/>
      <c r="Z221" s="12"/>
      <c r="AA221" s="12"/>
    </row>
    <row r="222" spans="2:27" s="11" customFormat="1" ht="13.5" customHeight="1" x14ac:dyDescent="0.25">
      <c r="B222" s="134" t="str">
        <f t="shared" si="63"/>
        <v/>
      </c>
      <c r="C222" s="136"/>
      <c r="D222" s="20" t="str">
        <f t="shared" si="66"/>
        <v/>
      </c>
      <c r="E222" s="17" t="str">
        <f t="shared" si="54"/>
        <v/>
      </c>
      <c r="F222" s="17" t="str">
        <f t="shared" si="55"/>
        <v/>
      </c>
      <c r="G222" s="17" t="str">
        <f t="shared" si="56"/>
        <v/>
      </c>
      <c r="H222" s="17" t="str">
        <f t="shared" si="67"/>
        <v/>
      </c>
      <c r="I222" s="17" t="str">
        <f t="shared" si="57"/>
        <v/>
      </c>
      <c r="J222" s="17" t="str">
        <f t="shared" si="58"/>
        <v/>
      </c>
      <c r="K222" s="17" t="str">
        <f t="shared" si="68"/>
        <v/>
      </c>
      <c r="L222" s="14" t="str">
        <f t="shared" si="65"/>
        <v/>
      </c>
      <c r="M222" s="14" t="str">
        <f t="shared" si="69"/>
        <v/>
      </c>
      <c r="N222" s="14" t="str">
        <f t="shared" si="64"/>
        <v/>
      </c>
      <c r="O222" s="14"/>
      <c r="P222" s="14"/>
      <c r="Q222" s="14"/>
      <c r="R222" s="14"/>
      <c r="S222" s="14" t="str">
        <f t="shared" si="59"/>
        <v/>
      </c>
      <c r="T222" s="14" t="str">
        <f t="shared" si="60"/>
        <v/>
      </c>
      <c r="U222" s="21" t="str">
        <f t="shared" si="61"/>
        <v/>
      </c>
      <c r="V222" s="6" t="str">
        <f t="shared" si="62"/>
        <v/>
      </c>
      <c r="W222" s="46"/>
      <c r="X222" s="12"/>
      <c r="Y222" s="12"/>
      <c r="Z222" s="12"/>
      <c r="AA222" s="12"/>
    </row>
    <row r="223" spans="2:27" s="11" customFormat="1" ht="13.5" customHeight="1" x14ac:dyDescent="0.25">
      <c r="B223" s="134" t="str">
        <f t="shared" si="63"/>
        <v/>
      </c>
      <c r="C223" s="136"/>
      <c r="D223" s="20" t="str">
        <f t="shared" si="66"/>
        <v/>
      </c>
      <c r="E223" s="17" t="str">
        <f t="shared" si="54"/>
        <v/>
      </c>
      <c r="F223" s="17" t="str">
        <f t="shared" si="55"/>
        <v/>
      </c>
      <c r="G223" s="17" t="str">
        <f t="shared" si="56"/>
        <v/>
      </c>
      <c r="H223" s="17" t="str">
        <f t="shared" si="67"/>
        <v/>
      </c>
      <c r="I223" s="17" t="str">
        <f t="shared" si="57"/>
        <v/>
      </c>
      <c r="J223" s="17" t="str">
        <f t="shared" si="58"/>
        <v/>
      </c>
      <c r="K223" s="17" t="str">
        <f t="shared" si="68"/>
        <v/>
      </c>
      <c r="L223" s="14" t="str">
        <f t="shared" si="65"/>
        <v/>
      </c>
      <c r="M223" s="14" t="str">
        <f t="shared" si="69"/>
        <v/>
      </c>
      <c r="N223" s="14" t="str">
        <f t="shared" si="64"/>
        <v/>
      </c>
      <c r="O223" s="14"/>
      <c r="P223" s="14"/>
      <c r="Q223" s="14"/>
      <c r="R223" s="14"/>
      <c r="S223" s="14" t="str">
        <f t="shared" si="59"/>
        <v/>
      </c>
      <c r="T223" s="14" t="str">
        <f t="shared" si="60"/>
        <v/>
      </c>
      <c r="U223" s="21" t="str">
        <f t="shared" si="61"/>
        <v/>
      </c>
      <c r="V223" s="6" t="str">
        <f t="shared" si="62"/>
        <v/>
      </c>
      <c r="W223" s="46"/>
      <c r="X223" s="12"/>
      <c r="Y223" s="12"/>
      <c r="Z223" s="12"/>
      <c r="AA223" s="12"/>
    </row>
    <row r="224" spans="2:27" s="11" customFormat="1" ht="13.5" customHeight="1" x14ac:dyDescent="0.25">
      <c r="B224" s="134" t="str">
        <f t="shared" si="63"/>
        <v/>
      </c>
      <c r="C224" s="136"/>
      <c r="D224" s="20" t="str">
        <f t="shared" si="66"/>
        <v/>
      </c>
      <c r="E224" s="17" t="str">
        <f t="shared" si="54"/>
        <v/>
      </c>
      <c r="F224" s="17" t="str">
        <f t="shared" si="55"/>
        <v/>
      </c>
      <c r="G224" s="17" t="str">
        <f t="shared" si="56"/>
        <v/>
      </c>
      <c r="H224" s="17" t="str">
        <f t="shared" si="67"/>
        <v/>
      </c>
      <c r="I224" s="17" t="str">
        <f t="shared" si="57"/>
        <v/>
      </c>
      <c r="J224" s="17" t="str">
        <f t="shared" si="58"/>
        <v/>
      </c>
      <c r="K224" s="17" t="str">
        <f t="shared" si="68"/>
        <v/>
      </c>
      <c r="L224" s="14" t="str">
        <f t="shared" si="65"/>
        <v/>
      </c>
      <c r="M224" s="14" t="str">
        <f t="shared" si="69"/>
        <v/>
      </c>
      <c r="N224" s="14" t="str">
        <f t="shared" si="64"/>
        <v/>
      </c>
      <c r="O224" s="14"/>
      <c r="P224" s="14"/>
      <c r="Q224" s="14"/>
      <c r="R224" s="14"/>
      <c r="S224" s="14" t="str">
        <f t="shared" si="59"/>
        <v/>
      </c>
      <c r="T224" s="14" t="str">
        <f t="shared" si="60"/>
        <v/>
      </c>
      <c r="U224" s="21" t="str">
        <f t="shared" si="61"/>
        <v/>
      </c>
      <c r="V224" s="6" t="str">
        <f t="shared" si="62"/>
        <v/>
      </c>
      <c r="W224" s="46"/>
      <c r="X224" s="12"/>
      <c r="Y224" s="12"/>
      <c r="Z224" s="12"/>
      <c r="AA224" s="12"/>
    </row>
    <row r="225" spans="2:27" s="11" customFormat="1" ht="13.5" customHeight="1" x14ac:dyDescent="0.25">
      <c r="B225" s="134" t="str">
        <f t="shared" si="63"/>
        <v/>
      </c>
      <c r="C225" s="136"/>
      <c r="D225" s="20" t="str">
        <f t="shared" si="66"/>
        <v/>
      </c>
      <c r="E225" s="17" t="str">
        <f t="shared" si="54"/>
        <v/>
      </c>
      <c r="F225" s="17" t="str">
        <f t="shared" si="55"/>
        <v/>
      </c>
      <c r="G225" s="17" t="str">
        <f t="shared" si="56"/>
        <v/>
      </c>
      <c r="H225" s="17" t="str">
        <f t="shared" si="67"/>
        <v/>
      </c>
      <c r="I225" s="17" t="str">
        <f t="shared" si="57"/>
        <v/>
      </c>
      <c r="J225" s="17" t="str">
        <f t="shared" si="58"/>
        <v/>
      </c>
      <c r="K225" s="17" t="str">
        <f t="shared" si="68"/>
        <v/>
      </c>
      <c r="L225" s="14" t="str">
        <f t="shared" si="65"/>
        <v/>
      </c>
      <c r="M225" s="14" t="str">
        <f t="shared" si="69"/>
        <v/>
      </c>
      <c r="N225" s="14" t="str">
        <f t="shared" si="64"/>
        <v/>
      </c>
      <c r="O225" s="14"/>
      <c r="P225" s="14"/>
      <c r="Q225" s="14"/>
      <c r="R225" s="14"/>
      <c r="S225" s="14" t="str">
        <f t="shared" si="59"/>
        <v/>
      </c>
      <c r="T225" s="14" t="str">
        <f t="shared" si="60"/>
        <v/>
      </c>
      <c r="U225" s="21" t="str">
        <f t="shared" si="61"/>
        <v/>
      </c>
      <c r="V225" s="6" t="str">
        <f t="shared" si="62"/>
        <v/>
      </c>
      <c r="W225" s="46"/>
      <c r="X225" s="12"/>
      <c r="Y225" s="12"/>
      <c r="Z225" s="12"/>
      <c r="AA225" s="12"/>
    </row>
    <row r="226" spans="2:27" s="11" customFormat="1" ht="13.5" customHeight="1" x14ac:dyDescent="0.25">
      <c r="B226" s="134" t="str">
        <f t="shared" si="63"/>
        <v/>
      </c>
      <c r="C226" s="136"/>
      <c r="D226" s="20" t="str">
        <f t="shared" si="66"/>
        <v/>
      </c>
      <c r="E226" s="17" t="str">
        <f t="shared" si="54"/>
        <v/>
      </c>
      <c r="F226" s="17" t="str">
        <f t="shared" si="55"/>
        <v/>
      </c>
      <c r="G226" s="17" t="str">
        <f t="shared" si="56"/>
        <v/>
      </c>
      <c r="H226" s="17" t="str">
        <f t="shared" si="67"/>
        <v/>
      </c>
      <c r="I226" s="17" t="str">
        <f t="shared" si="57"/>
        <v/>
      </c>
      <c r="J226" s="17" t="str">
        <f t="shared" si="58"/>
        <v/>
      </c>
      <c r="K226" s="17" t="str">
        <f t="shared" si="68"/>
        <v/>
      </c>
      <c r="L226" s="14" t="str">
        <f t="shared" si="65"/>
        <v/>
      </c>
      <c r="M226" s="14" t="str">
        <f t="shared" si="69"/>
        <v/>
      </c>
      <c r="N226" s="14" t="str">
        <f t="shared" si="64"/>
        <v/>
      </c>
      <c r="O226" s="14"/>
      <c r="P226" s="14"/>
      <c r="Q226" s="14"/>
      <c r="R226" s="14"/>
      <c r="S226" s="14" t="str">
        <f t="shared" si="59"/>
        <v/>
      </c>
      <c r="T226" s="14" t="str">
        <f t="shared" si="60"/>
        <v/>
      </c>
      <c r="U226" s="21" t="str">
        <f t="shared" si="61"/>
        <v/>
      </c>
      <c r="V226" s="6" t="str">
        <f t="shared" si="62"/>
        <v/>
      </c>
      <c r="W226" s="46"/>
      <c r="X226" s="12"/>
      <c r="Y226" s="12"/>
      <c r="Z226" s="12"/>
      <c r="AA226" s="12"/>
    </row>
    <row r="227" spans="2:27" s="11" customFormat="1" ht="13.5" customHeight="1" x14ac:dyDescent="0.25">
      <c r="B227" s="134" t="str">
        <f t="shared" si="63"/>
        <v/>
      </c>
      <c r="C227" s="136"/>
      <c r="D227" s="20" t="str">
        <f t="shared" si="66"/>
        <v/>
      </c>
      <c r="E227" s="17" t="str">
        <f t="shared" si="54"/>
        <v/>
      </c>
      <c r="F227" s="17" t="str">
        <f t="shared" si="55"/>
        <v/>
      </c>
      <c r="G227" s="17" t="str">
        <f t="shared" si="56"/>
        <v/>
      </c>
      <c r="H227" s="17" t="str">
        <f t="shared" si="67"/>
        <v/>
      </c>
      <c r="I227" s="17" t="str">
        <f t="shared" si="57"/>
        <v/>
      </c>
      <c r="J227" s="17" t="str">
        <f t="shared" si="58"/>
        <v/>
      </c>
      <c r="K227" s="17" t="str">
        <f t="shared" si="68"/>
        <v/>
      </c>
      <c r="L227" s="14" t="str">
        <f t="shared" si="65"/>
        <v/>
      </c>
      <c r="M227" s="14" t="str">
        <f t="shared" si="69"/>
        <v/>
      </c>
      <c r="N227" s="14" t="str">
        <f t="shared" si="64"/>
        <v/>
      </c>
      <c r="O227" s="14"/>
      <c r="P227" s="14"/>
      <c r="Q227" s="14"/>
      <c r="R227" s="14"/>
      <c r="S227" s="14" t="str">
        <f t="shared" si="59"/>
        <v/>
      </c>
      <c r="T227" s="14" t="str">
        <f t="shared" si="60"/>
        <v/>
      </c>
      <c r="U227" s="21" t="str">
        <f t="shared" si="61"/>
        <v/>
      </c>
      <c r="V227" s="6" t="str">
        <f t="shared" si="62"/>
        <v/>
      </c>
      <c r="W227" s="46"/>
      <c r="X227" s="12"/>
      <c r="Y227" s="12"/>
      <c r="Z227" s="12"/>
      <c r="AA227" s="12"/>
    </row>
    <row r="228" spans="2:27" s="11" customFormat="1" ht="13.5" customHeight="1" x14ac:dyDescent="0.25">
      <c r="B228" s="134" t="str">
        <f t="shared" si="63"/>
        <v/>
      </c>
      <c r="C228" s="136"/>
      <c r="D228" s="20" t="str">
        <f t="shared" si="66"/>
        <v/>
      </c>
      <c r="E228" s="17" t="str">
        <f t="shared" si="54"/>
        <v/>
      </c>
      <c r="F228" s="17" t="str">
        <f t="shared" si="55"/>
        <v/>
      </c>
      <c r="G228" s="17" t="str">
        <f t="shared" si="56"/>
        <v/>
      </c>
      <c r="H228" s="17" t="str">
        <f t="shared" si="67"/>
        <v/>
      </c>
      <c r="I228" s="17" t="str">
        <f t="shared" si="57"/>
        <v/>
      </c>
      <c r="J228" s="17" t="str">
        <f t="shared" si="58"/>
        <v/>
      </c>
      <c r="K228" s="17" t="str">
        <f t="shared" si="68"/>
        <v/>
      </c>
      <c r="L228" s="14" t="str">
        <f t="shared" si="65"/>
        <v/>
      </c>
      <c r="M228" s="14" t="str">
        <f t="shared" si="69"/>
        <v/>
      </c>
      <c r="N228" s="14" t="str">
        <f t="shared" si="64"/>
        <v/>
      </c>
      <c r="O228" s="14"/>
      <c r="P228" s="14"/>
      <c r="Q228" s="14"/>
      <c r="R228" s="14"/>
      <c r="S228" s="14" t="str">
        <f t="shared" si="59"/>
        <v/>
      </c>
      <c r="T228" s="14" t="str">
        <f t="shared" si="60"/>
        <v/>
      </c>
      <c r="U228" s="21" t="str">
        <f t="shared" si="61"/>
        <v/>
      </c>
      <c r="V228" s="6" t="str">
        <f t="shared" si="62"/>
        <v/>
      </c>
      <c r="W228" s="46"/>
      <c r="X228" s="12"/>
      <c r="Y228" s="12"/>
      <c r="Z228" s="12"/>
      <c r="AA228" s="12"/>
    </row>
    <row r="229" spans="2:27" s="11" customFormat="1" ht="13.5" customHeight="1" x14ac:dyDescent="0.25">
      <c r="B229" s="134" t="str">
        <f t="shared" si="63"/>
        <v/>
      </c>
      <c r="C229" s="136"/>
      <c r="D229" s="20" t="str">
        <f t="shared" si="66"/>
        <v/>
      </c>
      <c r="E229" s="17" t="str">
        <f t="shared" si="54"/>
        <v/>
      </c>
      <c r="F229" s="17" t="str">
        <f t="shared" si="55"/>
        <v/>
      </c>
      <c r="G229" s="17" t="str">
        <f t="shared" si="56"/>
        <v/>
      </c>
      <c r="H229" s="17" t="str">
        <f t="shared" si="67"/>
        <v/>
      </c>
      <c r="I229" s="17" t="str">
        <f t="shared" si="57"/>
        <v/>
      </c>
      <c r="J229" s="17" t="str">
        <f t="shared" si="58"/>
        <v/>
      </c>
      <c r="K229" s="17" t="str">
        <f t="shared" si="68"/>
        <v/>
      </c>
      <c r="L229" s="14" t="str">
        <f t="shared" si="65"/>
        <v/>
      </c>
      <c r="M229" s="14" t="str">
        <f t="shared" si="69"/>
        <v/>
      </c>
      <c r="N229" s="14" t="str">
        <f t="shared" si="64"/>
        <v/>
      </c>
      <c r="O229" s="14"/>
      <c r="P229" s="14"/>
      <c r="Q229" s="14"/>
      <c r="R229" s="14"/>
      <c r="S229" s="14" t="str">
        <f t="shared" si="59"/>
        <v/>
      </c>
      <c r="T229" s="14" t="str">
        <f t="shared" si="60"/>
        <v/>
      </c>
      <c r="U229" s="21" t="str">
        <f t="shared" si="61"/>
        <v/>
      </c>
      <c r="V229" s="6" t="str">
        <f t="shared" si="62"/>
        <v/>
      </c>
      <c r="W229" s="46"/>
      <c r="X229" s="12"/>
      <c r="Y229" s="12"/>
      <c r="Z229" s="12"/>
      <c r="AA229" s="12"/>
    </row>
    <row r="230" spans="2:27" s="11" customFormat="1" ht="13.5" customHeight="1" x14ac:dyDescent="0.25">
      <c r="B230" s="134" t="str">
        <f t="shared" si="63"/>
        <v/>
      </c>
      <c r="C230" s="136"/>
      <c r="D230" s="20" t="str">
        <f t="shared" si="66"/>
        <v/>
      </c>
      <c r="E230" s="17" t="str">
        <f t="shared" si="54"/>
        <v/>
      </c>
      <c r="F230" s="17" t="str">
        <f t="shared" si="55"/>
        <v/>
      </c>
      <c r="G230" s="17" t="str">
        <f t="shared" si="56"/>
        <v/>
      </c>
      <c r="H230" s="17" t="str">
        <f t="shared" si="67"/>
        <v/>
      </c>
      <c r="I230" s="17" t="str">
        <f t="shared" si="57"/>
        <v/>
      </c>
      <c r="J230" s="17" t="str">
        <f t="shared" si="58"/>
        <v/>
      </c>
      <c r="K230" s="17" t="str">
        <f t="shared" si="68"/>
        <v/>
      </c>
      <c r="L230" s="14" t="str">
        <f t="shared" si="65"/>
        <v/>
      </c>
      <c r="M230" s="14" t="str">
        <f t="shared" si="69"/>
        <v/>
      </c>
      <c r="N230" s="14" t="str">
        <f t="shared" si="64"/>
        <v/>
      </c>
      <c r="O230" s="14"/>
      <c r="P230" s="14"/>
      <c r="Q230" s="14"/>
      <c r="R230" s="14"/>
      <c r="S230" s="14" t="str">
        <f t="shared" si="59"/>
        <v/>
      </c>
      <c r="T230" s="14" t="str">
        <f t="shared" si="60"/>
        <v/>
      </c>
      <c r="U230" s="21" t="str">
        <f t="shared" si="61"/>
        <v/>
      </c>
      <c r="V230" s="6" t="str">
        <f t="shared" si="62"/>
        <v/>
      </c>
      <c r="W230" s="46"/>
      <c r="X230" s="12"/>
      <c r="Y230" s="12"/>
      <c r="Z230" s="12"/>
      <c r="AA230" s="12"/>
    </row>
    <row r="231" spans="2:27" s="11" customFormat="1" ht="13.5" customHeight="1" x14ac:dyDescent="0.25">
      <c r="B231" s="134" t="str">
        <f t="shared" si="63"/>
        <v/>
      </c>
      <c r="C231" s="136"/>
      <c r="D231" s="20" t="str">
        <f t="shared" si="66"/>
        <v/>
      </c>
      <c r="E231" s="17" t="str">
        <f t="shared" si="54"/>
        <v/>
      </c>
      <c r="F231" s="17" t="str">
        <f t="shared" si="55"/>
        <v/>
      </c>
      <c r="G231" s="17" t="str">
        <f t="shared" si="56"/>
        <v/>
      </c>
      <c r="H231" s="17" t="str">
        <f t="shared" si="67"/>
        <v/>
      </c>
      <c r="I231" s="17" t="str">
        <f t="shared" si="57"/>
        <v/>
      </c>
      <c r="J231" s="17" t="str">
        <f t="shared" si="58"/>
        <v/>
      </c>
      <c r="K231" s="17" t="str">
        <f t="shared" si="68"/>
        <v/>
      </c>
      <c r="L231" s="14" t="str">
        <f t="shared" si="65"/>
        <v/>
      </c>
      <c r="M231" s="14" t="str">
        <f t="shared" si="69"/>
        <v/>
      </c>
      <c r="N231" s="14" t="str">
        <f t="shared" si="64"/>
        <v/>
      </c>
      <c r="O231" s="14"/>
      <c r="P231" s="14"/>
      <c r="Q231" s="14"/>
      <c r="R231" s="14"/>
      <c r="S231" s="14" t="str">
        <f t="shared" si="59"/>
        <v/>
      </c>
      <c r="T231" s="14" t="str">
        <f t="shared" si="60"/>
        <v/>
      </c>
      <c r="U231" s="21" t="str">
        <f t="shared" si="61"/>
        <v/>
      </c>
      <c r="V231" s="6" t="str">
        <f t="shared" si="62"/>
        <v/>
      </c>
      <c r="W231" s="46"/>
      <c r="X231" s="12"/>
      <c r="Y231" s="12"/>
      <c r="Z231" s="12"/>
      <c r="AA231" s="12"/>
    </row>
    <row r="232" spans="2:27" s="11" customFormat="1" ht="13.5" customHeight="1" x14ac:dyDescent="0.25">
      <c r="B232" s="134" t="str">
        <f t="shared" si="63"/>
        <v/>
      </c>
      <c r="C232" s="136"/>
      <c r="D232" s="20" t="str">
        <f t="shared" si="66"/>
        <v/>
      </c>
      <c r="E232" s="17" t="str">
        <f t="shared" si="54"/>
        <v/>
      </c>
      <c r="F232" s="17" t="str">
        <f t="shared" si="55"/>
        <v/>
      </c>
      <c r="G232" s="17" t="str">
        <f t="shared" si="56"/>
        <v/>
      </c>
      <c r="H232" s="17" t="str">
        <f t="shared" si="67"/>
        <v/>
      </c>
      <c r="I232" s="17" t="str">
        <f t="shared" si="57"/>
        <v/>
      </c>
      <c r="J232" s="17" t="str">
        <f t="shared" si="58"/>
        <v/>
      </c>
      <c r="K232" s="17" t="str">
        <f t="shared" si="68"/>
        <v/>
      </c>
      <c r="L232" s="14" t="str">
        <f t="shared" si="65"/>
        <v/>
      </c>
      <c r="M232" s="14" t="str">
        <f t="shared" si="69"/>
        <v/>
      </c>
      <c r="N232" s="14" t="str">
        <f t="shared" si="64"/>
        <v/>
      </c>
      <c r="O232" s="14"/>
      <c r="P232" s="14"/>
      <c r="Q232" s="14"/>
      <c r="R232" s="14"/>
      <c r="S232" s="14" t="str">
        <f t="shared" si="59"/>
        <v/>
      </c>
      <c r="T232" s="14" t="str">
        <f t="shared" si="60"/>
        <v/>
      </c>
      <c r="U232" s="21" t="str">
        <f t="shared" si="61"/>
        <v/>
      </c>
      <c r="V232" s="6" t="str">
        <f t="shared" si="62"/>
        <v/>
      </c>
      <c r="W232" s="46"/>
      <c r="X232" s="12"/>
      <c r="Y232" s="12"/>
      <c r="Z232" s="12"/>
      <c r="AA232" s="12"/>
    </row>
    <row r="233" spans="2:27" s="11" customFormat="1" ht="13.5" customHeight="1" x14ac:dyDescent="0.25">
      <c r="B233" s="134" t="str">
        <f t="shared" si="63"/>
        <v/>
      </c>
      <c r="C233" s="136"/>
      <c r="D233" s="20" t="str">
        <f t="shared" si="66"/>
        <v/>
      </c>
      <c r="E233" s="17" t="str">
        <f t="shared" si="54"/>
        <v/>
      </c>
      <c r="F233" s="17" t="str">
        <f t="shared" si="55"/>
        <v/>
      </c>
      <c r="G233" s="17" t="str">
        <f t="shared" si="56"/>
        <v/>
      </c>
      <c r="H233" s="17" t="str">
        <f t="shared" si="67"/>
        <v/>
      </c>
      <c r="I233" s="17" t="str">
        <f t="shared" si="57"/>
        <v/>
      </c>
      <c r="J233" s="17" t="str">
        <f t="shared" si="58"/>
        <v/>
      </c>
      <c r="K233" s="17" t="str">
        <f t="shared" si="68"/>
        <v/>
      </c>
      <c r="L233" s="14" t="str">
        <f t="shared" si="65"/>
        <v/>
      </c>
      <c r="M233" s="14" t="str">
        <f t="shared" si="69"/>
        <v/>
      </c>
      <c r="N233" s="14" t="str">
        <f t="shared" si="64"/>
        <v/>
      </c>
      <c r="O233" s="14"/>
      <c r="P233" s="14"/>
      <c r="Q233" s="14"/>
      <c r="R233" s="14"/>
      <c r="S233" s="14" t="str">
        <f t="shared" si="59"/>
        <v/>
      </c>
      <c r="T233" s="14" t="str">
        <f t="shared" si="60"/>
        <v/>
      </c>
      <c r="U233" s="21" t="str">
        <f t="shared" si="61"/>
        <v/>
      </c>
      <c r="V233" s="6" t="str">
        <f t="shared" si="62"/>
        <v/>
      </c>
      <c r="W233" s="46"/>
      <c r="X233" s="12"/>
      <c r="Y233" s="12"/>
      <c r="Z233" s="12"/>
      <c r="AA233" s="12"/>
    </row>
    <row r="234" spans="2:27" s="11" customFormat="1" ht="13.5" customHeight="1" x14ac:dyDescent="0.25">
      <c r="B234" s="134" t="str">
        <f t="shared" si="63"/>
        <v/>
      </c>
      <c r="C234" s="136"/>
      <c r="D234" s="20" t="str">
        <f t="shared" si="66"/>
        <v/>
      </c>
      <c r="E234" s="17" t="str">
        <f t="shared" si="54"/>
        <v/>
      </c>
      <c r="F234" s="17" t="str">
        <f t="shared" si="55"/>
        <v/>
      </c>
      <c r="G234" s="17" t="str">
        <f t="shared" si="56"/>
        <v/>
      </c>
      <c r="H234" s="17" t="str">
        <f t="shared" si="67"/>
        <v/>
      </c>
      <c r="I234" s="17" t="str">
        <f t="shared" si="57"/>
        <v/>
      </c>
      <c r="J234" s="17" t="str">
        <f t="shared" si="58"/>
        <v/>
      </c>
      <c r="K234" s="17" t="str">
        <f t="shared" si="68"/>
        <v/>
      </c>
      <c r="L234" s="14" t="str">
        <f t="shared" si="65"/>
        <v/>
      </c>
      <c r="M234" s="14" t="str">
        <f t="shared" si="69"/>
        <v/>
      </c>
      <c r="N234" s="14" t="str">
        <f t="shared" si="64"/>
        <v/>
      </c>
      <c r="O234" s="14"/>
      <c r="P234" s="14"/>
      <c r="Q234" s="14"/>
      <c r="R234" s="14"/>
      <c r="S234" s="14" t="str">
        <f t="shared" si="59"/>
        <v/>
      </c>
      <c r="T234" s="14" t="str">
        <f t="shared" si="60"/>
        <v/>
      </c>
      <c r="U234" s="21" t="str">
        <f t="shared" si="61"/>
        <v/>
      </c>
      <c r="V234" s="6" t="str">
        <f t="shared" si="62"/>
        <v/>
      </c>
      <c r="W234" s="46"/>
      <c r="X234" s="12"/>
      <c r="Y234" s="12"/>
      <c r="Z234" s="12"/>
      <c r="AA234" s="12"/>
    </row>
    <row r="235" spans="2:27" s="11" customFormat="1" ht="13.5" customHeight="1" x14ac:dyDescent="0.25">
      <c r="B235" s="134" t="str">
        <f t="shared" si="63"/>
        <v/>
      </c>
      <c r="C235" s="136"/>
      <c r="D235" s="20" t="str">
        <f t="shared" si="66"/>
        <v/>
      </c>
      <c r="E235" s="17" t="str">
        <f t="shared" si="54"/>
        <v/>
      </c>
      <c r="F235" s="17" t="str">
        <f t="shared" si="55"/>
        <v/>
      </c>
      <c r="G235" s="17" t="str">
        <f t="shared" si="56"/>
        <v/>
      </c>
      <c r="H235" s="17" t="str">
        <f t="shared" si="67"/>
        <v/>
      </c>
      <c r="I235" s="17" t="str">
        <f t="shared" si="57"/>
        <v/>
      </c>
      <c r="J235" s="17" t="str">
        <f t="shared" si="58"/>
        <v/>
      </c>
      <c r="K235" s="17" t="str">
        <f t="shared" si="68"/>
        <v/>
      </c>
      <c r="L235" s="14" t="str">
        <f t="shared" si="65"/>
        <v/>
      </c>
      <c r="M235" s="14" t="str">
        <f t="shared" si="69"/>
        <v/>
      </c>
      <c r="N235" s="14" t="str">
        <f t="shared" si="64"/>
        <v/>
      </c>
      <c r="O235" s="14"/>
      <c r="P235" s="14"/>
      <c r="Q235" s="14"/>
      <c r="R235" s="14"/>
      <c r="S235" s="14" t="str">
        <f t="shared" si="59"/>
        <v/>
      </c>
      <c r="T235" s="14" t="str">
        <f t="shared" si="60"/>
        <v/>
      </c>
      <c r="U235" s="21" t="str">
        <f t="shared" si="61"/>
        <v/>
      </c>
      <c r="V235" s="6" t="str">
        <f t="shared" si="62"/>
        <v/>
      </c>
      <c r="W235" s="46"/>
      <c r="X235" s="12"/>
      <c r="Y235" s="12"/>
      <c r="Z235" s="12"/>
      <c r="AA235" s="12"/>
    </row>
    <row r="236" spans="2:27" s="11" customFormat="1" ht="13.5" customHeight="1" x14ac:dyDescent="0.25">
      <c r="B236" s="134" t="str">
        <f t="shared" si="63"/>
        <v/>
      </c>
      <c r="C236" s="136"/>
      <c r="D236" s="20" t="str">
        <f t="shared" si="66"/>
        <v/>
      </c>
      <c r="E236" s="17" t="str">
        <f t="shared" si="54"/>
        <v/>
      </c>
      <c r="F236" s="17" t="str">
        <f t="shared" si="55"/>
        <v/>
      </c>
      <c r="G236" s="17" t="str">
        <f t="shared" si="56"/>
        <v/>
      </c>
      <c r="H236" s="17" t="str">
        <f t="shared" si="67"/>
        <v/>
      </c>
      <c r="I236" s="17" t="str">
        <f t="shared" si="57"/>
        <v/>
      </c>
      <c r="J236" s="17" t="str">
        <f t="shared" si="58"/>
        <v/>
      </c>
      <c r="K236" s="17" t="str">
        <f t="shared" si="68"/>
        <v/>
      </c>
      <c r="L236" s="14" t="str">
        <f t="shared" si="65"/>
        <v/>
      </c>
      <c r="M236" s="14" t="str">
        <f t="shared" si="69"/>
        <v/>
      </c>
      <c r="N236" s="14" t="str">
        <f t="shared" si="64"/>
        <v/>
      </c>
      <c r="O236" s="14"/>
      <c r="P236" s="14"/>
      <c r="Q236" s="14"/>
      <c r="R236" s="14"/>
      <c r="S236" s="14" t="str">
        <f t="shared" si="59"/>
        <v/>
      </c>
      <c r="T236" s="14" t="str">
        <f t="shared" si="60"/>
        <v/>
      </c>
      <c r="U236" s="21" t="str">
        <f t="shared" si="61"/>
        <v/>
      </c>
      <c r="V236" s="6" t="str">
        <f t="shared" si="62"/>
        <v/>
      </c>
      <c r="W236" s="46"/>
      <c r="X236" s="12"/>
      <c r="Y236" s="12"/>
      <c r="Z236" s="12"/>
      <c r="AA236" s="12"/>
    </row>
    <row r="237" spans="2:27" s="11" customFormat="1" ht="13.5" customHeight="1" x14ac:dyDescent="0.25">
      <c r="B237" s="134" t="str">
        <f t="shared" si="63"/>
        <v/>
      </c>
      <c r="C237" s="136"/>
      <c r="D237" s="20" t="str">
        <f t="shared" si="66"/>
        <v/>
      </c>
      <c r="E237" s="17" t="str">
        <f t="shared" si="54"/>
        <v/>
      </c>
      <c r="F237" s="17" t="str">
        <f t="shared" si="55"/>
        <v/>
      </c>
      <c r="G237" s="17" t="str">
        <f t="shared" si="56"/>
        <v/>
      </c>
      <c r="H237" s="17" t="str">
        <f t="shared" si="67"/>
        <v/>
      </c>
      <c r="I237" s="17" t="str">
        <f t="shared" si="57"/>
        <v/>
      </c>
      <c r="J237" s="17" t="str">
        <f t="shared" si="58"/>
        <v/>
      </c>
      <c r="K237" s="17" t="str">
        <f t="shared" si="68"/>
        <v/>
      </c>
      <c r="L237" s="14" t="str">
        <f t="shared" si="65"/>
        <v/>
      </c>
      <c r="M237" s="14" t="str">
        <f t="shared" si="69"/>
        <v/>
      </c>
      <c r="N237" s="14" t="str">
        <f t="shared" si="64"/>
        <v/>
      </c>
      <c r="O237" s="14"/>
      <c r="P237" s="14"/>
      <c r="Q237" s="14"/>
      <c r="R237" s="14"/>
      <c r="S237" s="14" t="str">
        <f t="shared" si="59"/>
        <v/>
      </c>
      <c r="T237" s="14" t="str">
        <f t="shared" si="60"/>
        <v/>
      </c>
      <c r="U237" s="21" t="str">
        <f t="shared" si="61"/>
        <v/>
      </c>
      <c r="V237" s="6" t="str">
        <f t="shared" si="62"/>
        <v/>
      </c>
      <c r="W237" s="46"/>
      <c r="X237" s="12"/>
      <c r="Y237" s="12"/>
      <c r="Z237" s="12"/>
      <c r="AA237" s="12"/>
    </row>
    <row r="238" spans="2:27" s="11" customFormat="1" ht="13.5" customHeight="1" x14ac:dyDescent="0.25">
      <c r="B238" s="134" t="str">
        <f t="shared" si="63"/>
        <v/>
      </c>
      <c r="C238" s="136"/>
      <c r="D238" s="20" t="str">
        <f t="shared" si="66"/>
        <v/>
      </c>
      <c r="E238" s="17" t="str">
        <f t="shared" si="54"/>
        <v/>
      </c>
      <c r="F238" s="17" t="str">
        <f t="shared" si="55"/>
        <v/>
      </c>
      <c r="G238" s="17" t="str">
        <f t="shared" si="56"/>
        <v/>
      </c>
      <c r="H238" s="17" t="str">
        <f t="shared" si="67"/>
        <v/>
      </c>
      <c r="I238" s="17" t="str">
        <f t="shared" si="57"/>
        <v/>
      </c>
      <c r="J238" s="17" t="str">
        <f t="shared" si="58"/>
        <v/>
      </c>
      <c r="K238" s="17" t="str">
        <f t="shared" si="68"/>
        <v/>
      </c>
      <c r="L238" s="14" t="str">
        <f t="shared" si="65"/>
        <v/>
      </c>
      <c r="M238" s="14" t="str">
        <f t="shared" si="69"/>
        <v/>
      </c>
      <c r="N238" s="14" t="str">
        <f t="shared" si="64"/>
        <v/>
      </c>
      <c r="O238" s="14"/>
      <c r="P238" s="14"/>
      <c r="Q238" s="14"/>
      <c r="R238" s="14"/>
      <c r="S238" s="14" t="str">
        <f t="shared" si="59"/>
        <v/>
      </c>
      <c r="T238" s="14" t="str">
        <f t="shared" si="60"/>
        <v/>
      </c>
      <c r="U238" s="21" t="str">
        <f t="shared" si="61"/>
        <v/>
      </c>
      <c r="V238" s="6" t="str">
        <f t="shared" si="62"/>
        <v/>
      </c>
      <c r="W238" s="46"/>
      <c r="X238" s="12"/>
      <c r="Y238" s="12"/>
      <c r="Z238" s="12"/>
      <c r="AA238" s="12"/>
    </row>
    <row r="239" spans="2:27" s="11" customFormat="1" ht="13.5" customHeight="1" x14ac:dyDescent="0.25">
      <c r="B239" s="134" t="str">
        <f t="shared" si="63"/>
        <v/>
      </c>
      <c r="C239" s="136"/>
      <c r="D239" s="20" t="str">
        <f t="shared" si="66"/>
        <v/>
      </c>
      <c r="E239" s="17" t="str">
        <f t="shared" si="54"/>
        <v/>
      </c>
      <c r="F239" s="17" t="str">
        <f t="shared" si="55"/>
        <v/>
      </c>
      <c r="G239" s="17" t="str">
        <f t="shared" si="56"/>
        <v/>
      </c>
      <c r="H239" s="17" t="str">
        <f t="shared" si="67"/>
        <v/>
      </c>
      <c r="I239" s="17" t="str">
        <f t="shared" si="57"/>
        <v/>
      </c>
      <c r="J239" s="17" t="str">
        <f t="shared" si="58"/>
        <v/>
      </c>
      <c r="K239" s="17" t="str">
        <f t="shared" si="68"/>
        <v/>
      </c>
      <c r="L239" s="14" t="str">
        <f t="shared" si="65"/>
        <v/>
      </c>
      <c r="M239" s="14" t="str">
        <f t="shared" si="69"/>
        <v/>
      </c>
      <c r="N239" s="14" t="str">
        <f t="shared" si="64"/>
        <v/>
      </c>
      <c r="O239" s="14"/>
      <c r="P239" s="14"/>
      <c r="Q239" s="14"/>
      <c r="R239" s="14"/>
      <c r="S239" s="14" t="str">
        <f t="shared" si="59"/>
        <v/>
      </c>
      <c r="T239" s="14" t="str">
        <f t="shared" si="60"/>
        <v/>
      </c>
      <c r="U239" s="21" t="str">
        <f t="shared" si="61"/>
        <v/>
      </c>
      <c r="V239" s="6" t="str">
        <f t="shared" si="62"/>
        <v/>
      </c>
      <c r="W239" s="46"/>
      <c r="X239" s="12"/>
      <c r="Y239" s="12"/>
      <c r="Z239" s="12"/>
      <c r="AA239" s="12"/>
    </row>
    <row r="240" spans="2:27" s="11" customFormat="1" ht="13.5" customHeight="1" x14ac:dyDescent="0.25">
      <c r="B240" s="134" t="str">
        <f t="shared" si="63"/>
        <v/>
      </c>
      <c r="C240" s="136"/>
      <c r="D240" s="20" t="str">
        <f t="shared" si="66"/>
        <v/>
      </c>
      <c r="E240" s="17" t="str">
        <f t="shared" si="54"/>
        <v/>
      </c>
      <c r="F240" s="17" t="str">
        <f t="shared" si="55"/>
        <v/>
      </c>
      <c r="G240" s="17" t="str">
        <f t="shared" si="56"/>
        <v/>
      </c>
      <c r="H240" s="17" t="str">
        <f t="shared" si="67"/>
        <v/>
      </c>
      <c r="I240" s="17" t="str">
        <f t="shared" si="57"/>
        <v/>
      </c>
      <c r="J240" s="17" t="str">
        <f t="shared" si="58"/>
        <v/>
      </c>
      <c r="K240" s="17" t="str">
        <f t="shared" si="68"/>
        <v/>
      </c>
      <c r="L240" s="14" t="str">
        <f t="shared" si="65"/>
        <v/>
      </c>
      <c r="M240" s="14" t="str">
        <f t="shared" si="69"/>
        <v/>
      </c>
      <c r="N240" s="14" t="str">
        <f t="shared" si="64"/>
        <v/>
      </c>
      <c r="O240" s="14"/>
      <c r="P240" s="14"/>
      <c r="Q240" s="14"/>
      <c r="R240" s="14"/>
      <c r="S240" s="14" t="str">
        <f t="shared" si="59"/>
        <v/>
      </c>
      <c r="T240" s="14" t="str">
        <f t="shared" si="60"/>
        <v/>
      </c>
      <c r="U240" s="21" t="str">
        <f t="shared" si="61"/>
        <v/>
      </c>
      <c r="V240" s="6" t="str">
        <f t="shared" si="62"/>
        <v/>
      </c>
      <c r="W240" s="46"/>
      <c r="X240" s="12"/>
      <c r="Y240" s="12"/>
      <c r="Z240" s="12"/>
      <c r="AA240" s="12"/>
    </row>
    <row r="241" spans="2:27" s="11" customFormat="1" ht="13.5" customHeight="1" x14ac:dyDescent="0.25">
      <c r="B241" s="134" t="str">
        <f t="shared" si="63"/>
        <v/>
      </c>
      <c r="C241" s="136"/>
      <c r="D241" s="20" t="str">
        <f t="shared" si="66"/>
        <v/>
      </c>
      <c r="E241" s="17" t="str">
        <f t="shared" si="54"/>
        <v/>
      </c>
      <c r="F241" s="17" t="str">
        <f t="shared" si="55"/>
        <v/>
      </c>
      <c r="G241" s="17" t="str">
        <f t="shared" si="56"/>
        <v/>
      </c>
      <c r="H241" s="17" t="str">
        <f t="shared" si="67"/>
        <v/>
      </c>
      <c r="I241" s="17" t="str">
        <f t="shared" si="57"/>
        <v/>
      </c>
      <c r="J241" s="17" t="str">
        <f t="shared" si="58"/>
        <v/>
      </c>
      <c r="K241" s="17" t="str">
        <f t="shared" si="68"/>
        <v/>
      </c>
      <c r="L241" s="14" t="str">
        <f t="shared" si="65"/>
        <v/>
      </c>
      <c r="M241" s="14" t="str">
        <f t="shared" si="69"/>
        <v/>
      </c>
      <c r="N241" s="14" t="str">
        <f t="shared" si="64"/>
        <v/>
      </c>
      <c r="O241" s="14"/>
      <c r="P241" s="14"/>
      <c r="Q241" s="14"/>
      <c r="R241" s="14"/>
      <c r="S241" s="14" t="str">
        <f t="shared" si="59"/>
        <v/>
      </c>
      <c r="T241" s="14" t="str">
        <f t="shared" si="60"/>
        <v/>
      </c>
      <c r="U241" s="21" t="str">
        <f t="shared" si="61"/>
        <v/>
      </c>
      <c r="V241" s="6" t="str">
        <f t="shared" si="62"/>
        <v/>
      </c>
      <c r="W241" s="46"/>
      <c r="X241" s="12"/>
      <c r="Y241" s="12"/>
      <c r="Z241" s="12"/>
      <c r="AA241" s="12"/>
    </row>
    <row r="242" spans="2:27" s="11" customFormat="1" ht="13.5" customHeight="1" x14ac:dyDescent="0.25">
      <c r="B242" s="134" t="str">
        <f t="shared" si="63"/>
        <v/>
      </c>
      <c r="C242" s="136"/>
      <c r="D242" s="20" t="str">
        <f t="shared" si="66"/>
        <v/>
      </c>
      <c r="E242" s="17" t="str">
        <f t="shared" si="54"/>
        <v/>
      </c>
      <c r="F242" s="17" t="str">
        <f t="shared" si="55"/>
        <v/>
      </c>
      <c r="G242" s="17" t="str">
        <f t="shared" si="56"/>
        <v/>
      </c>
      <c r="H242" s="17" t="str">
        <f t="shared" si="67"/>
        <v/>
      </c>
      <c r="I242" s="17" t="str">
        <f t="shared" si="57"/>
        <v/>
      </c>
      <c r="J242" s="17" t="str">
        <f t="shared" si="58"/>
        <v/>
      </c>
      <c r="K242" s="17" t="str">
        <f t="shared" si="68"/>
        <v/>
      </c>
      <c r="L242" s="14" t="str">
        <f t="shared" si="65"/>
        <v/>
      </c>
      <c r="M242" s="14" t="str">
        <f t="shared" si="69"/>
        <v/>
      </c>
      <c r="N242" s="14" t="str">
        <f t="shared" si="64"/>
        <v/>
      </c>
      <c r="O242" s="14"/>
      <c r="P242" s="14"/>
      <c r="Q242" s="14"/>
      <c r="R242" s="14"/>
      <c r="S242" s="14" t="str">
        <f t="shared" si="59"/>
        <v/>
      </c>
      <c r="T242" s="14" t="str">
        <f t="shared" si="60"/>
        <v/>
      </c>
      <c r="U242" s="21" t="str">
        <f t="shared" si="61"/>
        <v/>
      </c>
      <c r="V242" s="6" t="str">
        <f t="shared" si="62"/>
        <v/>
      </c>
      <c r="W242" s="46"/>
      <c r="X242" s="12"/>
      <c r="Y242" s="12"/>
      <c r="Z242" s="12"/>
      <c r="AA242" s="12"/>
    </row>
    <row r="243" spans="2:27" s="11" customFormat="1" ht="13.5" customHeight="1" x14ac:dyDescent="0.25">
      <c r="B243" s="134" t="str">
        <f t="shared" si="63"/>
        <v/>
      </c>
      <c r="C243" s="136"/>
      <c r="D243" s="20" t="str">
        <f t="shared" si="66"/>
        <v/>
      </c>
      <c r="E243" s="17" t="str">
        <f t="shared" si="54"/>
        <v/>
      </c>
      <c r="F243" s="17" t="str">
        <f t="shared" si="55"/>
        <v/>
      </c>
      <c r="G243" s="17" t="str">
        <f t="shared" si="56"/>
        <v/>
      </c>
      <c r="H243" s="17" t="str">
        <f t="shared" si="67"/>
        <v/>
      </c>
      <c r="I243" s="17" t="str">
        <f t="shared" si="57"/>
        <v/>
      </c>
      <c r="J243" s="17" t="str">
        <f t="shared" si="58"/>
        <v/>
      </c>
      <c r="K243" s="17" t="str">
        <f t="shared" si="68"/>
        <v/>
      </c>
      <c r="L243" s="14" t="str">
        <f t="shared" si="65"/>
        <v/>
      </c>
      <c r="M243" s="14" t="str">
        <f t="shared" si="69"/>
        <v/>
      </c>
      <c r="N243" s="14" t="str">
        <f t="shared" si="64"/>
        <v/>
      </c>
      <c r="O243" s="14"/>
      <c r="P243" s="14"/>
      <c r="Q243" s="14"/>
      <c r="R243" s="14"/>
      <c r="S243" s="14" t="str">
        <f t="shared" si="59"/>
        <v/>
      </c>
      <c r="T243" s="14" t="str">
        <f t="shared" si="60"/>
        <v/>
      </c>
      <c r="U243" s="21" t="str">
        <f t="shared" si="61"/>
        <v/>
      </c>
      <c r="V243" s="6" t="str">
        <f t="shared" si="62"/>
        <v/>
      </c>
      <c r="W243" s="46"/>
      <c r="X243" s="12"/>
      <c r="Y243" s="12"/>
      <c r="Z243" s="12"/>
      <c r="AA243" s="12"/>
    </row>
    <row r="244" spans="2:27" s="11" customFormat="1" ht="13.5" customHeight="1" x14ac:dyDescent="0.25">
      <c r="B244" s="134" t="str">
        <f t="shared" si="63"/>
        <v/>
      </c>
      <c r="C244" s="136"/>
      <c r="D244" s="20" t="str">
        <f t="shared" si="66"/>
        <v/>
      </c>
      <c r="E244" s="17" t="str">
        <f t="shared" si="54"/>
        <v/>
      </c>
      <c r="F244" s="17" t="str">
        <f t="shared" si="55"/>
        <v/>
      </c>
      <c r="G244" s="17" t="str">
        <f t="shared" si="56"/>
        <v/>
      </c>
      <c r="H244" s="17" t="str">
        <f t="shared" si="67"/>
        <v/>
      </c>
      <c r="I244" s="17" t="str">
        <f t="shared" si="57"/>
        <v/>
      </c>
      <c r="J244" s="17" t="str">
        <f t="shared" si="58"/>
        <v/>
      </c>
      <c r="K244" s="17" t="str">
        <f t="shared" si="68"/>
        <v/>
      </c>
      <c r="L244" s="14" t="str">
        <f t="shared" si="65"/>
        <v/>
      </c>
      <c r="M244" s="14" t="str">
        <f t="shared" si="69"/>
        <v/>
      </c>
      <c r="N244" s="14" t="str">
        <f t="shared" si="64"/>
        <v/>
      </c>
      <c r="O244" s="14"/>
      <c r="P244" s="14"/>
      <c r="Q244" s="14"/>
      <c r="R244" s="14"/>
      <c r="S244" s="14" t="str">
        <f t="shared" si="59"/>
        <v/>
      </c>
      <c r="T244" s="14" t="str">
        <f t="shared" si="60"/>
        <v/>
      </c>
      <c r="U244" s="21" t="str">
        <f t="shared" si="61"/>
        <v/>
      </c>
      <c r="V244" s="6" t="str">
        <f t="shared" si="62"/>
        <v/>
      </c>
      <c r="W244" s="46"/>
      <c r="X244" s="12"/>
      <c r="Y244" s="12"/>
      <c r="Z244" s="12"/>
      <c r="AA244" s="12"/>
    </row>
    <row r="245" spans="2:27" s="11" customFormat="1" ht="13.5" customHeight="1" x14ac:dyDescent="0.25">
      <c r="B245" s="134" t="str">
        <f t="shared" si="63"/>
        <v/>
      </c>
      <c r="C245" s="136"/>
      <c r="D245" s="20" t="str">
        <f t="shared" si="66"/>
        <v/>
      </c>
      <c r="E245" s="17" t="str">
        <f t="shared" si="54"/>
        <v/>
      </c>
      <c r="F245" s="17" t="str">
        <f t="shared" si="55"/>
        <v/>
      </c>
      <c r="G245" s="17" t="str">
        <f t="shared" si="56"/>
        <v/>
      </c>
      <c r="H245" s="17" t="str">
        <f t="shared" si="67"/>
        <v/>
      </c>
      <c r="I245" s="17" t="str">
        <f t="shared" si="57"/>
        <v/>
      </c>
      <c r="J245" s="17" t="str">
        <f t="shared" si="58"/>
        <v/>
      </c>
      <c r="K245" s="17" t="str">
        <f t="shared" si="68"/>
        <v/>
      </c>
      <c r="L245" s="14" t="str">
        <f t="shared" si="65"/>
        <v/>
      </c>
      <c r="M245" s="14" t="str">
        <f t="shared" si="69"/>
        <v/>
      </c>
      <c r="N245" s="14" t="str">
        <f t="shared" si="64"/>
        <v/>
      </c>
      <c r="O245" s="14"/>
      <c r="P245" s="14"/>
      <c r="Q245" s="14"/>
      <c r="R245" s="14"/>
      <c r="S245" s="14" t="str">
        <f t="shared" si="59"/>
        <v/>
      </c>
      <c r="T245" s="14" t="str">
        <f t="shared" si="60"/>
        <v/>
      </c>
      <c r="U245" s="21" t="str">
        <f t="shared" si="61"/>
        <v/>
      </c>
      <c r="V245" s="6" t="str">
        <f t="shared" si="62"/>
        <v/>
      </c>
      <c r="W245" s="46"/>
      <c r="X245" s="12"/>
      <c r="Y245" s="12"/>
      <c r="Z245" s="12"/>
      <c r="AA245" s="12"/>
    </row>
    <row r="246" spans="2:27" s="11" customFormat="1" ht="13.5" customHeight="1" x14ac:dyDescent="0.25">
      <c r="B246" s="134" t="str">
        <f t="shared" si="63"/>
        <v/>
      </c>
      <c r="C246" s="136"/>
      <c r="D246" s="20" t="str">
        <f t="shared" si="66"/>
        <v/>
      </c>
      <c r="E246" s="17" t="str">
        <f t="shared" si="54"/>
        <v/>
      </c>
      <c r="F246" s="17" t="str">
        <f t="shared" si="55"/>
        <v/>
      </c>
      <c r="G246" s="17" t="str">
        <f t="shared" si="56"/>
        <v/>
      </c>
      <c r="H246" s="17" t="str">
        <f t="shared" si="67"/>
        <v/>
      </c>
      <c r="I246" s="17" t="str">
        <f t="shared" si="57"/>
        <v/>
      </c>
      <c r="J246" s="17" t="str">
        <f t="shared" si="58"/>
        <v/>
      </c>
      <c r="K246" s="17" t="str">
        <f t="shared" si="68"/>
        <v/>
      </c>
      <c r="L246" s="14" t="str">
        <f t="shared" si="65"/>
        <v/>
      </c>
      <c r="M246" s="14" t="str">
        <f t="shared" si="69"/>
        <v/>
      </c>
      <c r="N246" s="14" t="str">
        <f t="shared" si="64"/>
        <v/>
      </c>
      <c r="O246" s="14"/>
      <c r="P246" s="14"/>
      <c r="Q246" s="14"/>
      <c r="R246" s="14"/>
      <c r="S246" s="14" t="str">
        <f t="shared" si="59"/>
        <v/>
      </c>
      <c r="T246" s="14" t="str">
        <f t="shared" si="60"/>
        <v/>
      </c>
      <c r="U246" s="21" t="str">
        <f t="shared" si="61"/>
        <v/>
      </c>
      <c r="V246" s="6" t="str">
        <f t="shared" si="62"/>
        <v/>
      </c>
      <c r="W246" s="46"/>
      <c r="X246" s="12"/>
      <c r="Y246" s="12"/>
      <c r="Z246" s="12"/>
      <c r="AA246" s="12"/>
    </row>
    <row r="247" spans="2:27" s="11" customFormat="1" ht="13.5" customHeight="1" x14ac:dyDescent="0.25">
      <c r="B247" s="134" t="str">
        <f t="shared" si="63"/>
        <v/>
      </c>
      <c r="C247" s="136"/>
      <c r="D247" s="20" t="str">
        <f t="shared" si="66"/>
        <v/>
      </c>
      <c r="E247" s="17" t="str">
        <f t="shared" si="54"/>
        <v/>
      </c>
      <c r="F247" s="17" t="str">
        <f t="shared" si="55"/>
        <v/>
      </c>
      <c r="G247" s="17" t="str">
        <f t="shared" si="56"/>
        <v/>
      </c>
      <c r="H247" s="17" t="str">
        <f t="shared" si="67"/>
        <v/>
      </c>
      <c r="I247" s="17" t="str">
        <f t="shared" si="57"/>
        <v/>
      </c>
      <c r="J247" s="17" t="str">
        <f t="shared" si="58"/>
        <v/>
      </c>
      <c r="K247" s="17" t="str">
        <f t="shared" si="68"/>
        <v/>
      </c>
      <c r="L247" s="14" t="str">
        <f t="shared" si="65"/>
        <v/>
      </c>
      <c r="M247" s="14" t="str">
        <f t="shared" si="69"/>
        <v/>
      </c>
      <c r="N247" s="14" t="str">
        <f t="shared" si="64"/>
        <v/>
      </c>
      <c r="O247" s="14"/>
      <c r="P247" s="14"/>
      <c r="Q247" s="14"/>
      <c r="R247" s="14"/>
      <c r="S247" s="14" t="str">
        <f t="shared" si="59"/>
        <v/>
      </c>
      <c r="T247" s="14" t="str">
        <f t="shared" si="60"/>
        <v/>
      </c>
      <c r="U247" s="21" t="str">
        <f t="shared" si="61"/>
        <v/>
      </c>
      <c r="V247" s="6" t="str">
        <f t="shared" si="62"/>
        <v/>
      </c>
      <c r="W247" s="46"/>
      <c r="X247" s="12"/>
      <c r="Y247" s="12"/>
      <c r="Z247" s="12"/>
      <c r="AA247" s="12"/>
    </row>
    <row r="248" spans="2:27" s="11" customFormat="1" ht="13.5" customHeight="1" x14ac:dyDescent="0.25">
      <c r="B248" s="134" t="str">
        <f t="shared" si="63"/>
        <v/>
      </c>
      <c r="C248" s="136"/>
      <c r="D248" s="20" t="str">
        <f t="shared" si="66"/>
        <v/>
      </c>
      <c r="E248" s="17" t="str">
        <f t="shared" si="54"/>
        <v/>
      </c>
      <c r="F248" s="17" t="str">
        <f t="shared" si="55"/>
        <v/>
      </c>
      <c r="G248" s="17" t="str">
        <f t="shared" si="56"/>
        <v/>
      </c>
      <c r="H248" s="17" t="str">
        <f t="shared" si="67"/>
        <v/>
      </c>
      <c r="I248" s="17" t="str">
        <f t="shared" si="57"/>
        <v/>
      </c>
      <c r="J248" s="17" t="str">
        <f t="shared" si="58"/>
        <v/>
      </c>
      <c r="K248" s="17" t="str">
        <f t="shared" si="68"/>
        <v/>
      </c>
      <c r="L248" s="14" t="str">
        <f t="shared" si="65"/>
        <v/>
      </c>
      <c r="M248" s="14" t="str">
        <f t="shared" si="69"/>
        <v/>
      </c>
      <c r="N248" s="14" t="str">
        <f t="shared" si="64"/>
        <v/>
      </c>
      <c r="O248" s="14"/>
      <c r="P248" s="14"/>
      <c r="Q248" s="14"/>
      <c r="R248" s="14"/>
      <c r="S248" s="14" t="str">
        <f t="shared" si="59"/>
        <v/>
      </c>
      <c r="T248" s="14" t="str">
        <f t="shared" si="60"/>
        <v/>
      </c>
      <c r="U248" s="21" t="str">
        <f t="shared" si="61"/>
        <v/>
      </c>
      <c r="V248" s="6" t="str">
        <f t="shared" si="62"/>
        <v/>
      </c>
      <c r="W248" s="46"/>
      <c r="X248" s="12"/>
      <c r="Y248" s="12"/>
      <c r="Z248" s="12"/>
      <c r="AA248" s="12"/>
    </row>
    <row r="249" spans="2:27" s="11" customFormat="1" ht="13.5" customHeight="1" x14ac:dyDescent="0.25">
      <c r="B249" s="134" t="str">
        <f t="shared" si="63"/>
        <v/>
      </c>
      <c r="C249" s="136"/>
      <c r="D249" s="20" t="str">
        <f t="shared" si="66"/>
        <v/>
      </c>
      <c r="E249" s="17" t="str">
        <f t="shared" si="54"/>
        <v/>
      </c>
      <c r="F249" s="17" t="str">
        <f t="shared" si="55"/>
        <v/>
      </c>
      <c r="G249" s="17" t="str">
        <f t="shared" si="56"/>
        <v/>
      </c>
      <c r="H249" s="17" t="str">
        <f t="shared" si="67"/>
        <v/>
      </c>
      <c r="I249" s="17" t="str">
        <f t="shared" si="57"/>
        <v/>
      </c>
      <c r="J249" s="17" t="str">
        <f t="shared" si="58"/>
        <v/>
      </c>
      <c r="K249" s="17" t="str">
        <f t="shared" si="68"/>
        <v/>
      </c>
      <c r="L249" s="14" t="str">
        <f t="shared" si="65"/>
        <v/>
      </c>
      <c r="M249" s="14" t="str">
        <f t="shared" si="69"/>
        <v/>
      </c>
      <c r="N249" s="14" t="str">
        <f t="shared" si="64"/>
        <v/>
      </c>
      <c r="O249" s="14"/>
      <c r="P249" s="14"/>
      <c r="Q249" s="14"/>
      <c r="R249" s="14"/>
      <c r="S249" s="14" t="str">
        <f t="shared" si="59"/>
        <v/>
      </c>
      <c r="T249" s="14" t="str">
        <f t="shared" si="60"/>
        <v/>
      </c>
      <c r="U249" s="21" t="str">
        <f t="shared" si="61"/>
        <v/>
      </c>
      <c r="V249" s="6" t="str">
        <f t="shared" si="62"/>
        <v/>
      </c>
      <c r="W249" s="46"/>
      <c r="X249" s="12"/>
      <c r="Y249" s="12"/>
      <c r="Z249" s="12"/>
      <c r="AA249" s="12"/>
    </row>
    <row r="250" spans="2:27" s="11" customFormat="1" ht="13.5" customHeight="1" x14ac:dyDescent="0.25">
      <c r="B250" s="134" t="str">
        <f t="shared" si="63"/>
        <v/>
      </c>
      <c r="C250" s="136"/>
      <c r="D250" s="20" t="str">
        <f t="shared" si="66"/>
        <v/>
      </c>
      <c r="E250" s="17" t="str">
        <f t="shared" si="54"/>
        <v/>
      </c>
      <c r="F250" s="17" t="str">
        <f t="shared" si="55"/>
        <v/>
      </c>
      <c r="G250" s="17" t="str">
        <f t="shared" si="56"/>
        <v/>
      </c>
      <c r="H250" s="17" t="str">
        <f t="shared" si="67"/>
        <v/>
      </c>
      <c r="I250" s="17" t="str">
        <f t="shared" si="57"/>
        <v/>
      </c>
      <c r="J250" s="17" t="str">
        <f t="shared" si="58"/>
        <v/>
      </c>
      <c r="K250" s="17" t="str">
        <f t="shared" si="68"/>
        <v/>
      </c>
      <c r="L250" s="14" t="str">
        <f t="shared" si="65"/>
        <v/>
      </c>
      <c r="M250" s="14" t="str">
        <f t="shared" si="69"/>
        <v/>
      </c>
      <c r="N250" s="14" t="str">
        <f t="shared" si="64"/>
        <v/>
      </c>
      <c r="O250" s="14"/>
      <c r="P250" s="14"/>
      <c r="Q250" s="14"/>
      <c r="R250" s="14"/>
      <c r="S250" s="14" t="str">
        <f t="shared" si="59"/>
        <v/>
      </c>
      <c r="T250" s="14" t="str">
        <f t="shared" si="60"/>
        <v/>
      </c>
      <c r="U250" s="21" t="str">
        <f t="shared" si="61"/>
        <v/>
      </c>
      <c r="V250" s="6" t="str">
        <f t="shared" si="62"/>
        <v/>
      </c>
      <c r="W250" s="46"/>
      <c r="X250" s="12"/>
      <c r="Y250" s="12"/>
      <c r="Z250" s="12"/>
      <c r="AA250" s="12"/>
    </row>
    <row r="251" spans="2:27" s="11" customFormat="1" ht="13.5" customHeight="1" x14ac:dyDescent="0.25">
      <c r="B251" s="134" t="str">
        <f t="shared" si="63"/>
        <v/>
      </c>
      <c r="C251" s="136"/>
      <c r="D251" s="20" t="str">
        <f t="shared" si="66"/>
        <v/>
      </c>
      <c r="E251" s="17" t="str">
        <f t="shared" si="54"/>
        <v/>
      </c>
      <c r="F251" s="17" t="str">
        <f t="shared" si="55"/>
        <v/>
      </c>
      <c r="G251" s="17" t="str">
        <f t="shared" si="56"/>
        <v/>
      </c>
      <c r="H251" s="17" t="str">
        <f t="shared" si="67"/>
        <v/>
      </c>
      <c r="I251" s="17" t="str">
        <f t="shared" si="57"/>
        <v/>
      </c>
      <c r="J251" s="17" t="str">
        <f t="shared" si="58"/>
        <v/>
      </c>
      <c r="K251" s="17" t="str">
        <f t="shared" si="68"/>
        <v/>
      </c>
      <c r="L251" s="14" t="str">
        <f t="shared" si="65"/>
        <v/>
      </c>
      <c r="M251" s="14" t="str">
        <f t="shared" si="69"/>
        <v/>
      </c>
      <c r="N251" s="14" t="str">
        <f t="shared" si="64"/>
        <v/>
      </c>
      <c r="O251" s="14"/>
      <c r="P251" s="14"/>
      <c r="Q251" s="14"/>
      <c r="R251" s="14"/>
      <c r="S251" s="14" t="str">
        <f t="shared" si="59"/>
        <v/>
      </c>
      <c r="T251" s="14" t="str">
        <f t="shared" si="60"/>
        <v/>
      </c>
      <c r="U251" s="21" t="str">
        <f t="shared" si="61"/>
        <v/>
      </c>
      <c r="V251" s="6" t="str">
        <f t="shared" si="62"/>
        <v/>
      </c>
      <c r="W251" s="46"/>
      <c r="X251" s="12"/>
      <c r="Y251" s="12"/>
      <c r="Z251" s="12"/>
      <c r="AA251" s="12"/>
    </row>
    <row r="252" spans="2:27" s="11" customFormat="1" ht="13.5" customHeight="1" x14ac:dyDescent="0.25">
      <c r="B252" s="134" t="str">
        <f t="shared" si="63"/>
        <v/>
      </c>
      <c r="C252" s="136"/>
      <c r="D252" s="20" t="str">
        <f t="shared" si="66"/>
        <v/>
      </c>
      <c r="E252" s="17" t="str">
        <f t="shared" si="54"/>
        <v/>
      </c>
      <c r="F252" s="17" t="str">
        <f t="shared" si="55"/>
        <v/>
      </c>
      <c r="G252" s="17" t="str">
        <f t="shared" si="56"/>
        <v/>
      </c>
      <c r="H252" s="17" t="str">
        <f t="shared" si="67"/>
        <v/>
      </c>
      <c r="I252" s="17" t="str">
        <f t="shared" si="57"/>
        <v/>
      </c>
      <c r="J252" s="17" t="str">
        <f t="shared" si="58"/>
        <v/>
      </c>
      <c r="K252" s="17" t="str">
        <f t="shared" si="68"/>
        <v/>
      </c>
      <c r="L252" s="14" t="str">
        <f t="shared" si="65"/>
        <v/>
      </c>
      <c r="M252" s="14" t="str">
        <f t="shared" si="69"/>
        <v/>
      </c>
      <c r="N252" s="14" t="str">
        <f t="shared" si="64"/>
        <v/>
      </c>
      <c r="O252" s="14"/>
      <c r="P252" s="14"/>
      <c r="Q252" s="14"/>
      <c r="R252" s="14"/>
      <c r="S252" s="14" t="str">
        <f t="shared" si="59"/>
        <v/>
      </c>
      <c r="T252" s="14" t="str">
        <f t="shared" si="60"/>
        <v/>
      </c>
      <c r="U252" s="21" t="str">
        <f t="shared" si="61"/>
        <v/>
      </c>
      <c r="V252" s="6" t="str">
        <f t="shared" si="62"/>
        <v/>
      </c>
      <c r="W252" s="46"/>
      <c r="X252" s="12"/>
      <c r="Y252" s="12"/>
      <c r="Z252" s="12"/>
      <c r="AA252" s="12"/>
    </row>
    <row r="253" spans="2:27" s="11" customFormat="1" ht="13.5" customHeight="1" x14ac:dyDescent="0.25">
      <c r="B253" s="134" t="str">
        <f t="shared" si="63"/>
        <v/>
      </c>
      <c r="C253" s="136"/>
      <c r="D253" s="20" t="str">
        <f t="shared" si="66"/>
        <v/>
      </c>
      <c r="E253" s="17" t="str">
        <f t="shared" si="54"/>
        <v/>
      </c>
      <c r="F253" s="17" t="str">
        <f t="shared" si="55"/>
        <v/>
      </c>
      <c r="G253" s="17" t="str">
        <f t="shared" si="56"/>
        <v/>
      </c>
      <c r="H253" s="17" t="str">
        <f t="shared" si="67"/>
        <v/>
      </c>
      <c r="I253" s="17" t="str">
        <f t="shared" si="57"/>
        <v/>
      </c>
      <c r="J253" s="17" t="str">
        <f t="shared" si="58"/>
        <v/>
      </c>
      <c r="K253" s="17" t="str">
        <f t="shared" si="68"/>
        <v/>
      </c>
      <c r="L253" s="14" t="str">
        <f t="shared" si="65"/>
        <v/>
      </c>
      <c r="M253" s="14" t="str">
        <f t="shared" si="69"/>
        <v/>
      </c>
      <c r="N253" s="14" t="str">
        <f t="shared" si="64"/>
        <v/>
      </c>
      <c r="O253" s="14"/>
      <c r="P253" s="14"/>
      <c r="Q253" s="14"/>
      <c r="R253" s="14"/>
      <c r="S253" s="14" t="str">
        <f t="shared" si="59"/>
        <v/>
      </c>
      <c r="T253" s="14" t="str">
        <f t="shared" si="60"/>
        <v/>
      </c>
      <c r="U253" s="21" t="str">
        <f t="shared" si="61"/>
        <v/>
      </c>
      <c r="V253" s="6" t="str">
        <f t="shared" si="62"/>
        <v/>
      </c>
      <c r="W253" s="46"/>
      <c r="X253" s="12"/>
      <c r="Y253" s="12"/>
      <c r="Z253" s="12"/>
      <c r="AA253" s="12"/>
    </row>
    <row r="254" spans="2:27" s="11" customFormat="1" ht="13.5" customHeight="1" x14ac:dyDescent="0.25">
      <c r="B254" s="134" t="str">
        <f t="shared" si="63"/>
        <v/>
      </c>
      <c r="C254" s="136"/>
      <c r="D254" s="20" t="str">
        <f t="shared" si="66"/>
        <v/>
      </c>
      <c r="E254" s="17" t="str">
        <f t="shared" si="54"/>
        <v/>
      </c>
      <c r="F254" s="17" t="str">
        <f t="shared" si="55"/>
        <v/>
      </c>
      <c r="G254" s="17" t="str">
        <f t="shared" si="56"/>
        <v/>
      </c>
      <c r="H254" s="17" t="str">
        <f t="shared" si="67"/>
        <v/>
      </c>
      <c r="I254" s="17" t="str">
        <f t="shared" si="57"/>
        <v/>
      </c>
      <c r="J254" s="17" t="str">
        <f t="shared" si="58"/>
        <v/>
      </c>
      <c r="K254" s="17" t="str">
        <f t="shared" si="68"/>
        <v/>
      </c>
      <c r="L254" s="14" t="str">
        <f t="shared" si="65"/>
        <v/>
      </c>
      <c r="M254" s="14" t="str">
        <f t="shared" si="69"/>
        <v/>
      </c>
      <c r="N254" s="14" t="str">
        <f t="shared" si="64"/>
        <v/>
      </c>
      <c r="O254" s="14"/>
      <c r="P254" s="14"/>
      <c r="Q254" s="14"/>
      <c r="R254" s="14"/>
      <c r="S254" s="14" t="str">
        <f t="shared" si="59"/>
        <v/>
      </c>
      <c r="T254" s="14" t="str">
        <f t="shared" si="60"/>
        <v/>
      </c>
      <c r="U254" s="21" t="str">
        <f t="shared" si="61"/>
        <v/>
      </c>
      <c r="V254" s="6" t="str">
        <f t="shared" si="62"/>
        <v/>
      </c>
      <c r="W254" s="46"/>
      <c r="X254" s="12"/>
      <c r="Y254" s="12"/>
      <c r="Z254" s="12"/>
      <c r="AA254" s="12"/>
    </row>
    <row r="255" spans="2:27" s="11" customFormat="1" ht="13.5" customHeight="1" x14ac:dyDescent="0.25">
      <c r="B255" s="134" t="str">
        <f t="shared" si="63"/>
        <v/>
      </c>
      <c r="C255" s="136"/>
      <c r="D255" s="20" t="str">
        <f t="shared" si="66"/>
        <v/>
      </c>
      <c r="E255" s="17" t="str">
        <f t="shared" si="54"/>
        <v/>
      </c>
      <c r="F255" s="17" t="str">
        <f t="shared" si="55"/>
        <v/>
      </c>
      <c r="G255" s="17" t="str">
        <f t="shared" si="56"/>
        <v/>
      </c>
      <c r="H255" s="17" t="str">
        <f t="shared" si="67"/>
        <v/>
      </c>
      <c r="I255" s="17" t="str">
        <f t="shared" si="57"/>
        <v/>
      </c>
      <c r="J255" s="17" t="str">
        <f t="shared" si="58"/>
        <v/>
      </c>
      <c r="K255" s="17" t="str">
        <f t="shared" si="68"/>
        <v/>
      </c>
      <c r="L255" s="14" t="str">
        <f t="shared" si="65"/>
        <v/>
      </c>
      <c r="M255" s="14" t="str">
        <f t="shared" si="69"/>
        <v/>
      </c>
      <c r="N255" s="14" t="str">
        <f t="shared" si="64"/>
        <v/>
      </c>
      <c r="O255" s="14"/>
      <c r="P255" s="14"/>
      <c r="Q255" s="14"/>
      <c r="R255" s="14"/>
      <c r="S255" s="14" t="str">
        <f t="shared" si="59"/>
        <v/>
      </c>
      <c r="T255" s="14" t="str">
        <f t="shared" si="60"/>
        <v/>
      </c>
      <c r="U255" s="21" t="str">
        <f t="shared" si="61"/>
        <v/>
      </c>
      <c r="V255" s="6" t="str">
        <f t="shared" si="62"/>
        <v/>
      </c>
      <c r="W255" s="46"/>
      <c r="X255" s="12"/>
      <c r="Y255" s="12"/>
      <c r="Z255" s="12"/>
      <c r="AA255" s="12"/>
    </row>
    <row r="256" spans="2:27" s="11" customFormat="1" ht="13.5" customHeight="1" x14ac:dyDescent="0.25">
      <c r="B256" s="134" t="str">
        <f t="shared" si="63"/>
        <v/>
      </c>
      <c r="C256" s="136"/>
      <c r="D256" s="20" t="str">
        <f t="shared" si="66"/>
        <v/>
      </c>
      <c r="E256" s="17" t="str">
        <f t="shared" si="54"/>
        <v/>
      </c>
      <c r="F256" s="17" t="str">
        <f t="shared" si="55"/>
        <v/>
      </c>
      <c r="G256" s="17" t="str">
        <f t="shared" si="56"/>
        <v/>
      </c>
      <c r="H256" s="17" t="str">
        <f t="shared" si="67"/>
        <v/>
      </c>
      <c r="I256" s="17" t="str">
        <f t="shared" si="57"/>
        <v/>
      </c>
      <c r="J256" s="17" t="str">
        <f t="shared" si="58"/>
        <v/>
      </c>
      <c r="K256" s="17" t="str">
        <f t="shared" si="68"/>
        <v/>
      </c>
      <c r="L256" s="14" t="str">
        <f t="shared" si="65"/>
        <v/>
      </c>
      <c r="M256" s="14" t="str">
        <f t="shared" si="69"/>
        <v/>
      </c>
      <c r="N256" s="14" t="str">
        <f t="shared" si="64"/>
        <v/>
      </c>
      <c r="O256" s="14"/>
      <c r="P256" s="14"/>
      <c r="Q256" s="14"/>
      <c r="R256" s="14"/>
      <c r="S256" s="14" t="str">
        <f t="shared" si="59"/>
        <v/>
      </c>
      <c r="T256" s="14" t="str">
        <f t="shared" si="60"/>
        <v/>
      </c>
      <c r="U256" s="21" t="str">
        <f t="shared" si="61"/>
        <v/>
      </c>
      <c r="V256" s="6" t="str">
        <f t="shared" si="62"/>
        <v/>
      </c>
      <c r="W256" s="46"/>
      <c r="X256" s="12"/>
      <c r="Y256" s="12"/>
      <c r="Z256" s="12"/>
      <c r="AA256" s="12"/>
    </row>
    <row r="257" spans="2:27" s="11" customFormat="1" ht="13.5" customHeight="1" x14ac:dyDescent="0.25">
      <c r="B257" s="134" t="str">
        <f t="shared" si="63"/>
        <v/>
      </c>
      <c r="C257" s="136"/>
      <c r="D257" s="20" t="str">
        <f t="shared" si="66"/>
        <v/>
      </c>
      <c r="E257" s="17" t="str">
        <f t="shared" si="54"/>
        <v/>
      </c>
      <c r="F257" s="17" t="str">
        <f t="shared" si="55"/>
        <v/>
      </c>
      <c r="G257" s="17" t="str">
        <f t="shared" si="56"/>
        <v/>
      </c>
      <c r="H257" s="17" t="str">
        <f t="shared" si="67"/>
        <v/>
      </c>
      <c r="I257" s="17" t="str">
        <f t="shared" si="57"/>
        <v/>
      </c>
      <c r="J257" s="17" t="str">
        <f t="shared" si="58"/>
        <v/>
      </c>
      <c r="K257" s="17" t="str">
        <f t="shared" si="68"/>
        <v/>
      </c>
      <c r="L257" s="14" t="str">
        <f t="shared" si="65"/>
        <v/>
      </c>
      <c r="M257" s="14" t="str">
        <f t="shared" si="69"/>
        <v/>
      </c>
      <c r="N257" s="14" t="str">
        <f t="shared" si="64"/>
        <v/>
      </c>
      <c r="O257" s="14"/>
      <c r="P257" s="14"/>
      <c r="Q257" s="14"/>
      <c r="R257" s="14"/>
      <c r="S257" s="14" t="str">
        <f t="shared" si="59"/>
        <v/>
      </c>
      <c r="T257" s="14" t="str">
        <f t="shared" si="60"/>
        <v/>
      </c>
      <c r="U257" s="21" t="str">
        <f t="shared" si="61"/>
        <v/>
      </c>
      <c r="V257" s="6" t="str">
        <f t="shared" si="62"/>
        <v/>
      </c>
      <c r="W257" s="46"/>
      <c r="X257" s="12"/>
      <c r="Y257" s="12"/>
      <c r="Z257" s="12"/>
      <c r="AA257" s="12"/>
    </row>
    <row r="258" spans="2:27" s="11" customFormat="1" ht="13.5" customHeight="1" x14ac:dyDescent="0.25">
      <c r="B258" s="134" t="str">
        <f t="shared" si="63"/>
        <v/>
      </c>
      <c r="C258" s="136"/>
      <c r="D258" s="20" t="str">
        <f t="shared" si="66"/>
        <v/>
      </c>
      <c r="E258" s="17" t="str">
        <f t="shared" ref="E258:E321" si="70">IF(C258="","",C258^Lambda2)</f>
        <v/>
      </c>
      <c r="F258" s="17" t="str">
        <f t="shared" ref="F258:F321" si="71">IF(C258="","",mr_lcl)</f>
        <v/>
      </c>
      <c r="G258" s="17" t="str">
        <f t="shared" ref="G258:G321" si="72">IF(C258="","",mr_uclB)</f>
        <v/>
      </c>
      <c r="H258" s="17" t="str">
        <f t="shared" si="67"/>
        <v/>
      </c>
      <c r="I258" s="17" t="str">
        <f t="shared" ref="I258:I321" si="73">IF(C258="","",i_lclB)</f>
        <v/>
      </c>
      <c r="J258" s="17" t="str">
        <f t="shared" ref="J258:J321" si="74">IF(C258="","",i_uclB)</f>
        <v/>
      </c>
      <c r="K258" s="17" t="str">
        <f t="shared" si="68"/>
        <v/>
      </c>
      <c r="L258" s="14" t="str">
        <f t="shared" si="65"/>
        <v/>
      </c>
      <c r="M258" s="14" t="str">
        <f t="shared" si="69"/>
        <v/>
      </c>
      <c r="N258" s="14" t="str">
        <f t="shared" si="64"/>
        <v/>
      </c>
      <c r="O258" s="14"/>
      <c r="P258" s="14"/>
      <c r="Q258" s="14"/>
      <c r="R258" s="14"/>
      <c r="S258" s="14" t="str">
        <f t="shared" ref="S258:S321" si="75">IF(C258="","",IF(OR(AND(osc=TRUE,COUNT(C258:C271)=14,C258&gt;C259,C259&lt;C260,C260&gt;C261,C261&lt;C262,C262&gt;C263,C263&lt;C264,C264&gt;C265,C265&lt;C266,C266&gt;C267,C267&lt;C268,C268&gt;C269,C269&lt;C270,C270&gt;C271),AND(osc=TRUE,COUNT(C258:C271)=14,C258&lt;C259,C259&gt;C260,C260&lt;C261,C261&gt;C262,C262&lt;C263,C263&gt;C264,C264&lt;C265,C265&gt;C266,C266&lt;C267,C267&gt;C268,C268&lt;C269,C269&gt;C270,C270&lt;C271)),"SPECIAL CAUSE-Ind Oscillations",""))</f>
        <v/>
      </c>
      <c r="T258" s="14" t="str">
        <f t="shared" ref="T258:T321" si="76">IF(C258="","",IF(AND(var_red=TRUE,i_avg+I_std&gt;MAX(E258:E272),i_avg-I_std&lt;MIN(E258:E272),COUNT(E258:E272)=15),"SPECIAL CAUSE-Variation Reduced",""))</f>
        <v/>
      </c>
      <c r="U258" s="21" t="str">
        <f t="shared" si="61"/>
        <v/>
      </c>
      <c r="V258" s="6" t="str">
        <f t="shared" si="62"/>
        <v/>
      </c>
      <c r="W258" s="46"/>
      <c r="X258" s="12"/>
      <c r="Y258" s="12"/>
      <c r="Z258" s="12"/>
      <c r="AA258" s="12"/>
    </row>
    <row r="259" spans="2:27" s="11" customFormat="1" ht="13.5" customHeight="1" x14ac:dyDescent="0.25">
      <c r="B259" s="134" t="str">
        <f t="shared" si="63"/>
        <v/>
      </c>
      <c r="C259" s="136"/>
      <c r="D259" s="20" t="str">
        <f t="shared" si="66"/>
        <v/>
      </c>
      <c r="E259" s="17" t="str">
        <f t="shared" si="70"/>
        <v/>
      </c>
      <c r="F259" s="17" t="str">
        <f t="shared" si="71"/>
        <v/>
      </c>
      <c r="G259" s="17" t="str">
        <f t="shared" si="72"/>
        <v/>
      </c>
      <c r="H259" s="17" t="str">
        <f t="shared" si="67"/>
        <v/>
      </c>
      <c r="I259" s="17" t="str">
        <f t="shared" si="73"/>
        <v/>
      </c>
      <c r="J259" s="17" t="str">
        <f t="shared" si="74"/>
        <v/>
      </c>
      <c r="K259" s="17" t="str">
        <f t="shared" si="68"/>
        <v/>
      </c>
      <c r="L259" s="14" t="str">
        <f t="shared" si="65"/>
        <v/>
      </c>
      <c r="M259" s="14" t="str">
        <f t="shared" si="69"/>
        <v/>
      </c>
      <c r="N259" s="14" t="str">
        <f t="shared" si="64"/>
        <v/>
      </c>
      <c r="O259" s="14"/>
      <c r="P259" s="14"/>
      <c r="Q259" s="14"/>
      <c r="R259" s="14"/>
      <c r="S259" s="14" t="str">
        <f t="shared" si="75"/>
        <v/>
      </c>
      <c r="T259" s="14" t="str">
        <f t="shared" si="76"/>
        <v/>
      </c>
      <c r="U259" s="21" t="str">
        <f t="shared" ref="U259:U322" si="77">IF(C259="","",IF(L259&lt;&gt;"",L259,IF(M259&lt;&gt;"",M259,IF(N259&lt;&gt;"",N259,IF(S259&lt;&gt;"",S259,IF(T259&lt;&gt;"",T259,"Common Cause"))))))</f>
        <v/>
      </c>
      <c r="V259" s="6" t="str">
        <f t="shared" ref="V259:V322" si="78">IF(C259="","",IF(OR(L259&gt;"",M259&gt;"",N259&gt;"",S259&gt;"",T259&gt;""),"UNSTABLE","stable"))</f>
        <v/>
      </c>
      <c r="W259" s="46"/>
      <c r="X259" s="12"/>
      <c r="Y259" s="12"/>
      <c r="Z259" s="12"/>
      <c r="AA259" s="12"/>
    </row>
    <row r="260" spans="2:27" s="11" customFormat="1" ht="13.5" customHeight="1" x14ac:dyDescent="0.25">
      <c r="B260" s="134" t="str">
        <f t="shared" ref="B260:B323" si="79">IF(C260="","",IF(_xlfn.ISFORMULA(B259),B259+1,""))</f>
        <v/>
      </c>
      <c r="C260" s="136"/>
      <c r="D260" s="20" t="str">
        <f t="shared" si="66"/>
        <v/>
      </c>
      <c r="E260" s="17" t="str">
        <f t="shared" si="70"/>
        <v/>
      </c>
      <c r="F260" s="17" t="str">
        <f t="shared" si="71"/>
        <v/>
      </c>
      <c r="G260" s="17" t="str">
        <f t="shared" si="72"/>
        <v/>
      </c>
      <c r="H260" s="17" t="str">
        <f t="shared" si="67"/>
        <v/>
      </c>
      <c r="I260" s="17" t="str">
        <f t="shared" si="73"/>
        <v/>
      </c>
      <c r="J260" s="17" t="str">
        <f t="shared" si="74"/>
        <v/>
      </c>
      <c r="K260" s="17" t="str">
        <f t="shared" si="68"/>
        <v/>
      </c>
      <c r="L260" s="14" t="str">
        <f t="shared" si="65"/>
        <v/>
      </c>
      <c r="M260" s="14" t="str">
        <f t="shared" si="69"/>
        <v/>
      </c>
      <c r="N260" s="14" t="str">
        <f t="shared" ref="N260:N323" si="80">IF(C260="","",IF(AND(COUNT(D260:D268)=9,OR(MAX(D260:D268)&lt;AVERAGE(D:D),MIN(D260:D268)&gt;AVERAGE(D:D))),"MR Shift",IF(AND(COUNT(E260:E268)=9,OR(MAX(E260:E268)&lt;AVERAGE(E:E),MIN(E260:E268)&gt;AVERAGE(E:E))),"SPECIAL CAUSE-Ind Shift","")))</f>
        <v/>
      </c>
      <c r="O260" s="14"/>
      <c r="P260" s="14"/>
      <c r="Q260" s="14"/>
      <c r="R260" s="14"/>
      <c r="S260" s="14" t="str">
        <f t="shared" si="75"/>
        <v/>
      </c>
      <c r="T260" s="14" t="str">
        <f t="shared" si="76"/>
        <v/>
      </c>
      <c r="U260" s="21" t="str">
        <f t="shared" si="77"/>
        <v/>
      </c>
      <c r="V260" s="6" t="str">
        <f t="shared" si="78"/>
        <v/>
      </c>
      <c r="W260" s="46"/>
      <c r="X260" s="12"/>
      <c r="Y260" s="12"/>
      <c r="Z260" s="12"/>
      <c r="AA260" s="12"/>
    </row>
    <row r="261" spans="2:27" s="11" customFormat="1" ht="13.5" customHeight="1" x14ac:dyDescent="0.25">
      <c r="B261" s="134" t="str">
        <f t="shared" si="79"/>
        <v/>
      </c>
      <c r="C261" s="136"/>
      <c r="D261" s="20" t="str">
        <f t="shared" si="66"/>
        <v/>
      </c>
      <c r="E261" s="17" t="str">
        <f t="shared" si="70"/>
        <v/>
      </c>
      <c r="F261" s="17" t="str">
        <f t="shared" si="71"/>
        <v/>
      </c>
      <c r="G261" s="17" t="str">
        <f t="shared" si="72"/>
        <v/>
      </c>
      <c r="H261" s="17" t="str">
        <f t="shared" si="67"/>
        <v/>
      </c>
      <c r="I261" s="17" t="str">
        <f t="shared" si="73"/>
        <v/>
      </c>
      <c r="J261" s="17" t="str">
        <f t="shared" si="74"/>
        <v/>
      </c>
      <c r="K261" s="17" t="str">
        <f t="shared" si="68"/>
        <v/>
      </c>
      <c r="L261" s="14" t="str">
        <f t="shared" si="65"/>
        <v/>
      </c>
      <c r="M261" s="14" t="str">
        <f t="shared" si="69"/>
        <v/>
      </c>
      <c r="N261" s="14" t="str">
        <f t="shared" si="80"/>
        <v/>
      </c>
      <c r="O261" s="14"/>
      <c r="P261" s="14"/>
      <c r="Q261" s="14"/>
      <c r="R261" s="14"/>
      <c r="S261" s="14" t="str">
        <f t="shared" si="75"/>
        <v/>
      </c>
      <c r="T261" s="14" t="str">
        <f t="shared" si="76"/>
        <v/>
      </c>
      <c r="U261" s="21" t="str">
        <f t="shared" si="77"/>
        <v/>
      </c>
      <c r="V261" s="6" t="str">
        <f t="shared" si="78"/>
        <v/>
      </c>
      <c r="W261" s="46"/>
      <c r="X261" s="12"/>
      <c r="Y261" s="12"/>
      <c r="Z261" s="12"/>
      <c r="AA261" s="12"/>
    </row>
    <row r="262" spans="2:27" s="11" customFormat="1" ht="13.5" customHeight="1" x14ac:dyDescent="0.25">
      <c r="B262" s="134" t="str">
        <f t="shared" si="79"/>
        <v/>
      </c>
      <c r="C262" s="136"/>
      <c r="D262" s="20" t="str">
        <f t="shared" si="66"/>
        <v/>
      </c>
      <c r="E262" s="17" t="str">
        <f t="shared" si="70"/>
        <v/>
      </c>
      <c r="F262" s="17" t="str">
        <f t="shared" si="71"/>
        <v/>
      </c>
      <c r="G262" s="17" t="str">
        <f t="shared" si="72"/>
        <v/>
      </c>
      <c r="H262" s="17" t="str">
        <f t="shared" si="67"/>
        <v/>
      </c>
      <c r="I262" s="17" t="str">
        <f t="shared" si="73"/>
        <v/>
      </c>
      <c r="J262" s="17" t="str">
        <f t="shared" si="74"/>
        <v/>
      </c>
      <c r="K262" s="17" t="str">
        <f t="shared" si="68"/>
        <v/>
      </c>
      <c r="L262" s="14" t="str">
        <f t="shared" si="65"/>
        <v/>
      </c>
      <c r="M262" s="14" t="str">
        <f t="shared" si="69"/>
        <v/>
      </c>
      <c r="N262" s="14" t="str">
        <f t="shared" si="80"/>
        <v/>
      </c>
      <c r="O262" s="14"/>
      <c r="P262" s="14"/>
      <c r="Q262" s="14"/>
      <c r="R262" s="14"/>
      <c r="S262" s="14" t="str">
        <f t="shared" si="75"/>
        <v/>
      </c>
      <c r="T262" s="14" t="str">
        <f t="shared" si="76"/>
        <v/>
      </c>
      <c r="U262" s="21" t="str">
        <f t="shared" si="77"/>
        <v/>
      </c>
      <c r="V262" s="6" t="str">
        <f t="shared" si="78"/>
        <v/>
      </c>
      <c r="W262" s="46"/>
      <c r="X262" s="12"/>
      <c r="Y262" s="12"/>
      <c r="Z262" s="12"/>
      <c r="AA262" s="12"/>
    </row>
    <row r="263" spans="2:27" s="11" customFormat="1" ht="13.5" customHeight="1" x14ac:dyDescent="0.25">
      <c r="B263" s="134" t="str">
        <f t="shared" si="79"/>
        <v/>
      </c>
      <c r="C263" s="136"/>
      <c r="D263" s="20" t="str">
        <f t="shared" si="66"/>
        <v/>
      </c>
      <c r="E263" s="17" t="str">
        <f t="shared" si="70"/>
        <v/>
      </c>
      <c r="F263" s="17" t="str">
        <f t="shared" si="71"/>
        <v/>
      </c>
      <c r="G263" s="17" t="str">
        <f t="shared" si="72"/>
        <v/>
      </c>
      <c r="H263" s="17" t="str">
        <f t="shared" si="67"/>
        <v/>
      </c>
      <c r="I263" s="17" t="str">
        <f t="shared" si="73"/>
        <v/>
      </c>
      <c r="J263" s="17" t="str">
        <f t="shared" si="74"/>
        <v/>
      </c>
      <c r="K263" s="17" t="str">
        <f t="shared" si="68"/>
        <v/>
      </c>
      <c r="L263" s="14" t="str">
        <f t="shared" si="65"/>
        <v/>
      </c>
      <c r="M263" s="14" t="str">
        <f t="shared" si="69"/>
        <v/>
      </c>
      <c r="N263" s="14" t="str">
        <f t="shared" si="80"/>
        <v/>
      </c>
      <c r="O263" s="14"/>
      <c r="P263" s="14"/>
      <c r="Q263" s="14"/>
      <c r="R263" s="14"/>
      <c r="S263" s="14" t="str">
        <f t="shared" si="75"/>
        <v/>
      </c>
      <c r="T263" s="14" t="str">
        <f t="shared" si="76"/>
        <v/>
      </c>
      <c r="U263" s="21" t="str">
        <f t="shared" si="77"/>
        <v/>
      </c>
      <c r="V263" s="6" t="str">
        <f t="shared" si="78"/>
        <v/>
      </c>
      <c r="W263" s="46"/>
      <c r="X263" s="12"/>
      <c r="Y263" s="12"/>
      <c r="Z263" s="12"/>
      <c r="AA263" s="12"/>
    </row>
    <row r="264" spans="2:27" s="11" customFormat="1" ht="13.5" customHeight="1" x14ac:dyDescent="0.25">
      <c r="B264" s="134" t="str">
        <f t="shared" si="79"/>
        <v/>
      </c>
      <c r="C264" s="136"/>
      <c r="D264" s="20" t="str">
        <f t="shared" si="66"/>
        <v/>
      </c>
      <c r="E264" s="17" t="str">
        <f t="shared" si="70"/>
        <v/>
      </c>
      <c r="F264" s="17" t="str">
        <f t="shared" si="71"/>
        <v/>
      </c>
      <c r="G264" s="17" t="str">
        <f t="shared" si="72"/>
        <v/>
      </c>
      <c r="H264" s="17" t="str">
        <f t="shared" si="67"/>
        <v/>
      </c>
      <c r="I264" s="17" t="str">
        <f t="shared" si="73"/>
        <v/>
      </c>
      <c r="J264" s="17" t="str">
        <f t="shared" si="74"/>
        <v/>
      </c>
      <c r="K264" s="17" t="str">
        <f t="shared" si="68"/>
        <v/>
      </c>
      <c r="L264" s="14" t="str">
        <f t="shared" si="65"/>
        <v/>
      </c>
      <c r="M264" s="14" t="str">
        <f t="shared" si="69"/>
        <v/>
      </c>
      <c r="N264" s="14" t="str">
        <f t="shared" si="80"/>
        <v/>
      </c>
      <c r="O264" s="14"/>
      <c r="P264" s="14"/>
      <c r="Q264" s="14"/>
      <c r="R264" s="14"/>
      <c r="S264" s="14" t="str">
        <f t="shared" si="75"/>
        <v/>
      </c>
      <c r="T264" s="14" t="str">
        <f t="shared" si="76"/>
        <v/>
      </c>
      <c r="U264" s="21" t="str">
        <f t="shared" si="77"/>
        <v/>
      </c>
      <c r="V264" s="6" t="str">
        <f t="shared" si="78"/>
        <v/>
      </c>
      <c r="W264" s="46"/>
      <c r="X264" s="12"/>
      <c r="Y264" s="12"/>
      <c r="Z264" s="12"/>
      <c r="AA264" s="12"/>
    </row>
    <row r="265" spans="2:27" s="11" customFormat="1" ht="13.5" customHeight="1" x14ac:dyDescent="0.25">
      <c r="B265" s="134" t="str">
        <f t="shared" si="79"/>
        <v/>
      </c>
      <c r="C265" s="136"/>
      <c r="D265" s="20" t="str">
        <f t="shared" si="66"/>
        <v/>
      </c>
      <c r="E265" s="17" t="str">
        <f t="shared" si="70"/>
        <v/>
      </c>
      <c r="F265" s="17" t="str">
        <f t="shared" si="71"/>
        <v/>
      </c>
      <c r="G265" s="17" t="str">
        <f t="shared" si="72"/>
        <v/>
      </c>
      <c r="H265" s="17" t="str">
        <f t="shared" si="67"/>
        <v/>
      </c>
      <c r="I265" s="17" t="str">
        <f t="shared" si="73"/>
        <v/>
      </c>
      <c r="J265" s="17" t="str">
        <f t="shared" si="74"/>
        <v/>
      </c>
      <c r="K265" s="17" t="str">
        <f t="shared" si="68"/>
        <v/>
      </c>
      <c r="L265" s="14" t="str">
        <f t="shared" si="65"/>
        <v/>
      </c>
      <c r="M265" s="14" t="str">
        <f t="shared" si="69"/>
        <v/>
      </c>
      <c r="N265" s="14" t="str">
        <f t="shared" si="80"/>
        <v/>
      </c>
      <c r="O265" s="14"/>
      <c r="P265" s="14"/>
      <c r="Q265" s="14"/>
      <c r="R265" s="14"/>
      <c r="S265" s="14" t="str">
        <f t="shared" si="75"/>
        <v/>
      </c>
      <c r="T265" s="14" t="str">
        <f t="shared" si="76"/>
        <v/>
      </c>
      <c r="U265" s="21" t="str">
        <f t="shared" si="77"/>
        <v/>
      </c>
      <c r="V265" s="6" t="str">
        <f t="shared" si="78"/>
        <v/>
      </c>
      <c r="W265" s="46"/>
      <c r="X265" s="12"/>
      <c r="Y265" s="12"/>
      <c r="Z265" s="12"/>
      <c r="AA265" s="12"/>
    </row>
    <row r="266" spans="2:27" s="11" customFormat="1" ht="13.5" customHeight="1" x14ac:dyDescent="0.25">
      <c r="B266" s="134" t="str">
        <f t="shared" si="79"/>
        <v/>
      </c>
      <c r="C266" s="136"/>
      <c r="D266" s="20" t="str">
        <f t="shared" si="66"/>
        <v/>
      </c>
      <c r="E266" s="17" t="str">
        <f t="shared" si="70"/>
        <v/>
      </c>
      <c r="F266" s="17" t="str">
        <f t="shared" si="71"/>
        <v/>
      </c>
      <c r="G266" s="17" t="str">
        <f t="shared" si="72"/>
        <v/>
      </c>
      <c r="H266" s="17" t="str">
        <f t="shared" si="67"/>
        <v/>
      </c>
      <c r="I266" s="17" t="str">
        <f t="shared" si="73"/>
        <v/>
      </c>
      <c r="J266" s="17" t="str">
        <f t="shared" si="74"/>
        <v/>
      </c>
      <c r="K266" s="17" t="str">
        <f t="shared" si="68"/>
        <v/>
      </c>
      <c r="L266" s="14" t="str">
        <f t="shared" si="65"/>
        <v/>
      </c>
      <c r="M266" s="14" t="str">
        <f t="shared" si="69"/>
        <v/>
      </c>
      <c r="N266" s="14" t="str">
        <f t="shared" si="80"/>
        <v/>
      </c>
      <c r="O266" s="14"/>
      <c r="P266" s="14"/>
      <c r="Q266" s="14"/>
      <c r="R266" s="14"/>
      <c r="S266" s="14" t="str">
        <f t="shared" si="75"/>
        <v/>
      </c>
      <c r="T266" s="14" t="str">
        <f t="shared" si="76"/>
        <v/>
      </c>
      <c r="U266" s="21" t="str">
        <f t="shared" si="77"/>
        <v/>
      </c>
      <c r="V266" s="6" t="str">
        <f t="shared" si="78"/>
        <v/>
      </c>
      <c r="W266" s="46"/>
      <c r="X266" s="12"/>
      <c r="Y266" s="12"/>
      <c r="Z266" s="12"/>
      <c r="AA266" s="12"/>
    </row>
    <row r="267" spans="2:27" s="11" customFormat="1" ht="13.5" customHeight="1" x14ac:dyDescent="0.25">
      <c r="B267" s="134" t="str">
        <f t="shared" si="79"/>
        <v/>
      </c>
      <c r="C267" s="136"/>
      <c r="D267" s="20" t="str">
        <f t="shared" si="66"/>
        <v/>
      </c>
      <c r="E267" s="17" t="str">
        <f t="shared" si="70"/>
        <v/>
      </c>
      <c r="F267" s="17" t="str">
        <f t="shared" si="71"/>
        <v/>
      </c>
      <c r="G267" s="17" t="str">
        <f t="shared" si="72"/>
        <v/>
      </c>
      <c r="H267" s="17" t="str">
        <f t="shared" si="67"/>
        <v/>
      </c>
      <c r="I267" s="17" t="str">
        <f t="shared" si="73"/>
        <v/>
      </c>
      <c r="J267" s="17" t="str">
        <f t="shared" si="74"/>
        <v/>
      </c>
      <c r="K267" s="17" t="str">
        <f t="shared" si="68"/>
        <v/>
      </c>
      <c r="L267" s="14" t="str">
        <f t="shared" si="65"/>
        <v/>
      </c>
      <c r="M267" s="14" t="str">
        <f t="shared" si="69"/>
        <v/>
      </c>
      <c r="N267" s="14" t="str">
        <f t="shared" si="80"/>
        <v/>
      </c>
      <c r="O267" s="14"/>
      <c r="P267" s="14"/>
      <c r="Q267" s="14"/>
      <c r="R267" s="14"/>
      <c r="S267" s="14" t="str">
        <f t="shared" si="75"/>
        <v/>
      </c>
      <c r="T267" s="14" t="str">
        <f t="shared" si="76"/>
        <v/>
      </c>
      <c r="U267" s="21" t="str">
        <f t="shared" si="77"/>
        <v/>
      </c>
      <c r="V267" s="6" t="str">
        <f t="shared" si="78"/>
        <v/>
      </c>
      <c r="W267" s="46"/>
      <c r="X267" s="12"/>
      <c r="Y267" s="12"/>
      <c r="Z267" s="12"/>
      <c r="AA267" s="12"/>
    </row>
    <row r="268" spans="2:27" s="11" customFormat="1" ht="13.5" customHeight="1" x14ac:dyDescent="0.25">
      <c r="B268" s="134" t="str">
        <f t="shared" si="79"/>
        <v/>
      </c>
      <c r="C268" s="136"/>
      <c r="D268" s="20" t="str">
        <f t="shared" si="66"/>
        <v/>
      </c>
      <c r="E268" s="17" t="str">
        <f t="shared" si="70"/>
        <v/>
      </c>
      <c r="F268" s="17" t="str">
        <f t="shared" si="71"/>
        <v/>
      </c>
      <c r="G268" s="17" t="str">
        <f t="shared" si="72"/>
        <v/>
      </c>
      <c r="H268" s="17" t="str">
        <f t="shared" si="67"/>
        <v/>
      </c>
      <c r="I268" s="17" t="str">
        <f t="shared" si="73"/>
        <v/>
      </c>
      <c r="J268" s="17" t="str">
        <f t="shared" si="74"/>
        <v/>
      </c>
      <c r="K268" s="17" t="str">
        <f t="shared" si="68"/>
        <v/>
      </c>
      <c r="L268" s="14" t="str">
        <f t="shared" si="65"/>
        <v/>
      </c>
      <c r="M268" s="14" t="str">
        <f t="shared" si="69"/>
        <v/>
      </c>
      <c r="N268" s="14" t="str">
        <f t="shared" si="80"/>
        <v/>
      </c>
      <c r="O268" s="14"/>
      <c r="P268" s="14"/>
      <c r="Q268" s="14"/>
      <c r="R268" s="14"/>
      <c r="S268" s="14" t="str">
        <f t="shared" si="75"/>
        <v/>
      </c>
      <c r="T268" s="14" t="str">
        <f t="shared" si="76"/>
        <v/>
      </c>
      <c r="U268" s="21" t="str">
        <f t="shared" si="77"/>
        <v/>
      </c>
      <c r="V268" s="6" t="str">
        <f t="shared" si="78"/>
        <v/>
      </c>
      <c r="W268" s="46"/>
      <c r="X268" s="12"/>
      <c r="Y268" s="12"/>
      <c r="Z268" s="12"/>
      <c r="AA268" s="12"/>
    </row>
    <row r="269" spans="2:27" s="11" customFormat="1" ht="13.5" customHeight="1" x14ac:dyDescent="0.25">
      <c r="B269" s="134" t="str">
        <f t="shared" si="79"/>
        <v/>
      </c>
      <c r="C269" s="136"/>
      <c r="D269" s="20" t="str">
        <f t="shared" si="66"/>
        <v/>
      </c>
      <c r="E269" s="17" t="str">
        <f t="shared" si="70"/>
        <v/>
      </c>
      <c r="F269" s="17" t="str">
        <f t="shared" si="71"/>
        <v/>
      </c>
      <c r="G269" s="17" t="str">
        <f t="shared" si="72"/>
        <v/>
      </c>
      <c r="H269" s="17" t="str">
        <f t="shared" si="67"/>
        <v/>
      </c>
      <c r="I269" s="17" t="str">
        <f t="shared" si="73"/>
        <v/>
      </c>
      <c r="J269" s="17" t="str">
        <f t="shared" si="74"/>
        <v/>
      </c>
      <c r="K269" s="17" t="str">
        <f t="shared" si="68"/>
        <v/>
      </c>
      <c r="L269" s="14" t="str">
        <f t="shared" si="65"/>
        <v/>
      </c>
      <c r="M269" s="14" t="str">
        <f t="shared" si="69"/>
        <v/>
      </c>
      <c r="N269" s="14" t="str">
        <f t="shared" si="80"/>
        <v/>
      </c>
      <c r="O269" s="14"/>
      <c r="P269" s="14"/>
      <c r="Q269" s="14"/>
      <c r="R269" s="14"/>
      <c r="S269" s="14" t="str">
        <f t="shared" si="75"/>
        <v/>
      </c>
      <c r="T269" s="14" t="str">
        <f t="shared" si="76"/>
        <v/>
      </c>
      <c r="U269" s="21" t="str">
        <f t="shared" si="77"/>
        <v/>
      </c>
      <c r="V269" s="6" t="str">
        <f t="shared" si="78"/>
        <v/>
      </c>
      <c r="W269" s="46"/>
      <c r="X269" s="12"/>
      <c r="Y269" s="12"/>
      <c r="Z269" s="12"/>
      <c r="AA269" s="12"/>
    </row>
    <row r="270" spans="2:27" s="11" customFormat="1" ht="13.5" customHeight="1" x14ac:dyDescent="0.25">
      <c r="B270" s="134" t="str">
        <f t="shared" si="79"/>
        <v/>
      </c>
      <c r="C270" s="136"/>
      <c r="D270" s="20" t="str">
        <f t="shared" si="66"/>
        <v/>
      </c>
      <c r="E270" s="17" t="str">
        <f t="shared" si="70"/>
        <v/>
      </c>
      <c r="F270" s="17" t="str">
        <f t="shared" si="71"/>
        <v/>
      </c>
      <c r="G270" s="17" t="str">
        <f t="shared" si="72"/>
        <v/>
      </c>
      <c r="H270" s="17" t="str">
        <f t="shared" si="67"/>
        <v/>
      </c>
      <c r="I270" s="17" t="str">
        <f t="shared" si="73"/>
        <v/>
      </c>
      <c r="J270" s="17" t="str">
        <f t="shared" si="74"/>
        <v/>
      </c>
      <c r="K270" s="17" t="str">
        <f t="shared" si="68"/>
        <v/>
      </c>
      <c r="L270" s="14" t="str">
        <f t="shared" si="65"/>
        <v/>
      </c>
      <c r="M270" s="14" t="str">
        <f t="shared" si="69"/>
        <v/>
      </c>
      <c r="N270" s="14" t="str">
        <f t="shared" si="80"/>
        <v/>
      </c>
      <c r="O270" s="14"/>
      <c r="P270" s="14"/>
      <c r="Q270" s="14"/>
      <c r="R270" s="14"/>
      <c r="S270" s="14" t="str">
        <f t="shared" si="75"/>
        <v/>
      </c>
      <c r="T270" s="14" t="str">
        <f t="shared" si="76"/>
        <v/>
      </c>
      <c r="U270" s="21" t="str">
        <f t="shared" si="77"/>
        <v/>
      </c>
      <c r="V270" s="6" t="str">
        <f t="shared" si="78"/>
        <v/>
      </c>
      <c r="W270" s="46"/>
      <c r="X270" s="12"/>
      <c r="Y270" s="12"/>
      <c r="Z270" s="12"/>
      <c r="AA270" s="12"/>
    </row>
    <row r="271" spans="2:27" s="11" customFormat="1" ht="13.5" customHeight="1" x14ac:dyDescent="0.25">
      <c r="B271" s="134" t="str">
        <f t="shared" si="79"/>
        <v/>
      </c>
      <c r="C271" s="136"/>
      <c r="D271" s="20" t="str">
        <f t="shared" si="66"/>
        <v/>
      </c>
      <c r="E271" s="17" t="str">
        <f t="shared" si="70"/>
        <v/>
      </c>
      <c r="F271" s="17" t="str">
        <f t="shared" si="71"/>
        <v/>
      </c>
      <c r="G271" s="17" t="str">
        <f t="shared" si="72"/>
        <v/>
      </c>
      <c r="H271" s="17" t="str">
        <f t="shared" si="67"/>
        <v/>
      </c>
      <c r="I271" s="17" t="str">
        <f t="shared" si="73"/>
        <v/>
      </c>
      <c r="J271" s="17" t="str">
        <f t="shared" si="74"/>
        <v/>
      </c>
      <c r="K271" s="17" t="str">
        <f t="shared" si="68"/>
        <v/>
      </c>
      <c r="L271" s="14" t="str">
        <f t="shared" si="65"/>
        <v/>
      </c>
      <c r="M271" s="14" t="str">
        <f t="shared" si="69"/>
        <v/>
      </c>
      <c r="N271" s="14" t="str">
        <f t="shared" si="80"/>
        <v/>
      </c>
      <c r="O271" s="14"/>
      <c r="P271" s="14"/>
      <c r="Q271" s="14"/>
      <c r="R271" s="14"/>
      <c r="S271" s="14" t="str">
        <f t="shared" si="75"/>
        <v/>
      </c>
      <c r="T271" s="14" t="str">
        <f t="shared" si="76"/>
        <v/>
      </c>
      <c r="U271" s="21" t="str">
        <f t="shared" si="77"/>
        <v/>
      </c>
      <c r="V271" s="6" t="str">
        <f t="shared" si="78"/>
        <v/>
      </c>
      <c r="W271" s="46"/>
      <c r="X271" s="12"/>
      <c r="Y271" s="12"/>
      <c r="Z271" s="12"/>
      <c r="AA271" s="12"/>
    </row>
    <row r="272" spans="2:27" s="11" customFormat="1" ht="13.5" customHeight="1" x14ac:dyDescent="0.25">
      <c r="B272" s="134" t="str">
        <f t="shared" si="79"/>
        <v/>
      </c>
      <c r="C272" s="136"/>
      <c r="D272" s="20" t="str">
        <f t="shared" si="66"/>
        <v/>
      </c>
      <c r="E272" s="17" t="str">
        <f t="shared" si="70"/>
        <v/>
      </c>
      <c r="F272" s="17" t="str">
        <f t="shared" si="71"/>
        <v/>
      </c>
      <c r="G272" s="17" t="str">
        <f t="shared" si="72"/>
        <v/>
      </c>
      <c r="H272" s="17" t="str">
        <f t="shared" si="67"/>
        <v/>
      </c>
      <c r="I272" s="17" t="str">
        <f t="shared" si="73"/>
        <v/>
      </c>
      <c r="J272" s="17" t="str">
        <f t="shared" si="74"/>
        <v/>
      </c>
      <c r="K272" s="17" t="str">
        <f t="shared" si="68"/>
        <v/>
      </c>
      <c r="L272" s="14" t="str">
        <f t="shared" si="65"/>
        <v/>
      </c>
      <c r="M272" s="14" t="str">
        <f t="shared" si="69"/>
        <v/>
      </c>
      <c r="N272" s="14" t="str">
        <f t="shared" si="80"/>
        <v/>
      </c>
      <c r="O272" s="14"/>
      <c r="P272" s="14"/>
      <c r="Q272" s="14"/>
      <c r="R272" s="14"/>
      <c r="S272" s="14" t="str">
        <f t="shared" si="75"/>
        <v/>
      </c>
      <c r="T272" s="14" t="str">
        <f t="shared" si="76"/>
        <v/>
      </c>
      <c r="U272" s="21" t="str">
        <f t="shared" si="77"/>
        <v/>
      </c>
      <c r="V272" s="6" t="str">
        <f t="shared" si="78"/>
        <v/>
      </c>
      <c r="W272" s="46"/>
      <c r="X272" s="12"/>
      <c r="Y272" s="12"/>
      <c r="Z272" s="12"/>
      <c r="AA272" s="12"/>
    </row>
    <row r="273" spans="2:27" s="11" customFormat="1" ht="13.5" customHeight="1" x14ac:dyDescent="0.25">
      <c r="B273" s="134" t="str">
        <f t="shared" si="79"/>
        <v/>
      </c>
      <c r="C273" s="136"/>
      <c r="D273" s="20" t="str">
        <f t="shared" si="66"/>
        <v/>
      </c>
      <c r="E273" s="17" t="str">
        <f t="shared" si="70"/>
        <v/>
      </c>
      <c r="F273" s="17" t="str">
        <f t="shared" si="71"/>
        <v/>
      </c>
      <c r="G273" s="17" t="str">
        <f t="shared" si="72"/>
        <v/>
      </c>
      <c r="H273" s="17" t="str">
        <f t="shared" si="67"/>
        <v/>
      </c>
      <c r="I273" s="17" t="str">
        <f t="shared" si="73"/>
        <v/>
      </c>
      <c r="J273" s="17" t="str">
        <f t="shared" si="74"/>
        <v/>
      </c>
      <c r="K273" s="17" t="str">
        <f t="shared" si="68"/>
        <v/>
      </c>
      <c r="L273" s="14" t="str">
        <f t="shared" si="65"/>
        <v/>
      </c>
      <c r="M273" s="14" t="str">
        <f t="shared" si="69"/>
        <v/>
      </c>
      <c r="N273" s="14" t="str">
        <f t="shared" si="80"/>
        <v/>
      </c>
      <c r="O273" s="14"/>
      <c r="P273" s="14"/>
      <c r="Q273" s="14"/>
      <c r="R273" s="14"/>
      <c r="S273" s="14" t="str">
        <f t="shared" si="75"/>
        <v/>
      </c>
      <c r="T273" s="14" t="str">
        <f t="shared" si="76"/>
        <v/>
      </c>
      <c r="U273" s="21" t="str">
        <f t="shared" si="77"/>
        <v/>
      </c>
      <c r="V273" s="6" t="str">
        <f t="shared" si="78"/>
        <v/>
      </c>
      <c r="W273" s="46"/>
      <c r="X273" s="12"/>
      <c r="Y273" s="12"/>
      <c r="Z273" s="12"/>
      <c r="AA273" s="12"/>
    </row>
    <row r="274" spans="2:27" s="11" customFormat="1" ht="13.5" customHeight="1" x14ac:dyDescent="0.25">
      <c r="B274" s="134" t="str">
        <f t="shared" si="79"/>
        <v/>
      </c>
      <c r="C274" s="136"/>
      <c r="D274" s="20" t="str">
        <f t="shared" si="66"/>
        <v/>
      </c>
      <c r="E274" s="17" t="str">
        <f t="shared" si="70"/>
        <v/>
      </c>
      <c r="F274" s="17" t="str">
        <f t="shared" si="71"/>
        <v/>
      </c>
      <c r="G274" s="17" t="str">
        <f t="shared" si="72"/>
        <v/>
      </c>
      <c r="H274" s="17" t="str">
        <f t="shared" si="67"/>
        <v/>
      </c>
      <c r="I274" s="17" t="str">
        <f t="shared" si="73"/>
        <v/>
      </c>
      <c r="J274" s="17" t="str">
        <f t="shared" si="74"/>
        <v/>
      </c>
      <c r="K274" s="17" t="str">
        <f t="shared" si="68"/>
        <v/>
      </c>
      <c r="L274" s="14" t="str">
        <f t="shared" si="65"/>
        <v/>
      </c>
      <c r="M274" s="14" t="str">
        <f t="shared" si="69"/>
        <v/>
      </c>
      <c r="N274" s="14" t="str">
        <f t="shared" si="80"/>
        <v/>
      </c>
      <c r="O274" s="14"/>
      <c r="P274" s="14"/>
      <c r="Q274" s="14"/>
      <c r="R274" s="14"/>
      <c r="S274" s="14" t="str">
        <f t="shared" si="75"/>
        <v/>
      </c>
      <c r="T274" s="14" t="str">
        <f t="shared" si="76"/>
        <v/>
      </c>
      <c r="U274" s="21" t="str">
        <f t="shared" si="77"/>
        <v/>
      </c>
      <c r="V274" s="6" t="str">
        <f t="shared" si="78"/>
        <v/>
      </c>
      <c r="W274" s="46"/>
      <c r="X274" s="12"/>
      <c r="Y274" s="12"/>
      <c r="Z274" s="12"/>
      <c r="AA274" s="12"/>
    </row>
    <row r="275" spans="2:27" s="11" customFormat="1" ht="13.5" customHeight="1" x14ac:dyDescent="0.25">
      <c r="B275" s="134" t="str">
        <f t="shared" si="79"/>
        <v/>
      </c>
      <c r="C275" s="136"/>
      <c r="D275" s="20" t="str">
        <f t="shared" si="66"/>
        <v/>
      </c>
      <c r="E275" s="17" t="str">
        <f t="shared" si="70"/>
        <v/>
      </c>
      <c r="F275" s="17" t="str">
        <f t="shared" si="71"/>
        <v/>
      </c>
      <c r="G275" s="17" t="str">
        <f t="shared" si="72"/>
        <v/>
      </c>
      <c r="H275" s="17" t="str">
        <f t="shared" si="67"/>
        <v/>
      </c>
      <c r="I275" s="17" t="str">
        <f t="shared" si="73"/>
        <v/>
      </c>
      <c r="J275" s="17" t="str">
        <f t="shared" si="74"/>
        <v/>
      </c>
      <c r="K275" s="17" t="str">
        <f t="shared" si="68"/>
        <v/>
      </c>
      <c r="L275" s="14" t="str">
        <f t="shared" ref="L275:L338" si="81">IF(D275="","",IF(OR(D275&gt;G275,D275&lt;F275),"SPECIAL CAUSE-MR Outlier",IF(OR(E275&gt;J275,E275&lt;I275),"SPECIAL CAUSE-Ind Outlier","")))</f>
        <v/>
      </c>
      <c r="M275" s="14" t="str">
        <f t="shared" si="69"/>
        <v/>
      </c>
      <c r="N275" s="14" t="str">
        <f t="shared" si="80"/>
        <v/>
      </c>
      <c r="O275" s="14"/>
      <c r="P275" s="14"/>
      <c r="Q275" s="14"/>
      <c r="R275" s="14"/>
      <c r="S275" s="14" t="str">
        <f t="shared" si="75"/>
        <v/>
      </c>
      <c r="T275" s="14" t="str">
        <f t="shared" si="76"/>
        <v/>
      </c>
      <c r="U275" s="21" t="str">
        <f t="shared" si="77"/>
        <v/>
      </c>
      <c r="V275" s="6" t="str">
        <f t="shared" si="78"/>
        <v/>
      </c>
      <c r="W275" s="46"/>
      <c r="X275" s="12"/>
      <c r="Y275" s="12"/>
      <c r="Z275" s="12"/>
      <c r="AA275" s="12"/>
    </row>
    <row r="276" spans="2:27" s="11" customFormat="1" ht="13.5" customHeight="1" x14ac:dyDescent="0.25">
      <c r="B276" s="134" t="str">
        <f t="shared" si="79"/>
        <v/>
      </c>
      <c r="C276" s="136"/>
      <c r="D276" s="20" t="str">
        <f t="shared" si="66"/>
        <v/>
      </c>
      <c r="E276" s="17" t="str">
        <f t="shared" si="70"/>
        <v/>
      </c>
      <c r="F276" s="17" t="str">
        <f t="shared" si="71"/>
        <v/>
      </c>
      <c r="G276" s="17" t="str">
        <f t="shared" si="72"/>
        <v/>
      </c>
      <c r="H276" s="17" t="str">
        <f t="shared" si="67"/>
        <v/>
      </c>
      <c r="I276" s="17" t="str">
        <f t="shared" si="73"/>
        <v/>
      </c>
      <c r="J276" s="17" t="str">
        <f t="shared" si="74"/>
        <v/>
      </c>
      <c r="K276" s="17" t="str">
        <f t="shared" si="68"/>
        <v/>
      </c>
      <c r="L276" s="14" t="str">
        <f t="shared" si="81"/>
        <v/>
      </c>
      <c r="M276" s="14" t="str">
        <f t="shared" si="69"/>
        <v/>
      </c>
      <c r="N276" s="14" t="str">
        <f t="shared" si="80"/>
        <v/>
      </c>
      <c r="O276" s="14"/>
      <c r="P276" s="14"/>
      <c r="Q276" s="14"/>
      <c r="R276" s="14"/>
      <c r="S276" s="14" t="str">
        <f t="shared" si="75"/>
        <v/>
      </c>
      <c r="T276" s="14" t="str">
        <f t="shared" si="76"/>
        <v/>
      </c>
      <c r="U276" s="21" t="str">
        <f t="shared" si="77"/>
        <v/>
      </c>
      <c r="V276" s="6" t="str">
        <f t="shared" si="78"/>
        <v/>
      </c>
      <c r="W276" s="46"/>
      <c r="X276" s="12"/>
      <c r="Y276" s="12"/>
      <c r="Z276" s="12"/>
      <c r="AA276" s="12"/>
    </row>
    <row r="277" spans="2:27" s="11" customFormat="1" ht="13.5" customHeight="1" x14ac:dyDescent="0.25">
      <c r="B277" s="134" t="str">
        <f t="shared" si="79"/>
        <v/>
      </c>
      <c r="C277" s="136"/>
      <c r="D277" s="20" t="str">
        <f t="shared" si="66"/>
        <v/>
      </c>
      <c r="E277" s="17" t="str">
        <f t="shared" si="70"/>
        <v/>
      </c>
      <c r="F277" s="17" t="str">
        <f t="shared" si="71"/>
        <v/>
      </c>
      <c r="G277" s="17" t="str">
        <f t="shared" si="72"/>
        <v/>
      </c>
      <c r="H277" s="17" t="str">
        <f t="shared" si="67"/>
        <v/>
      </c>
      <c r="I277" s="17" t="str">
        <f t="shared" si="73"/>
        <v/>
      </c>
      <c r="J277" s="17" t="str">
        <f t="shared" si="74"/>
        <v/>
      </c>
      <c r="K277" s="17" t="str">
        <f t="shared" si="68"/>
        <v/>
      </c>
      <c r="L277" s="14" t="str">
        <f t="shared" si="81"/>
        <v/>
      </c>
      <c r="M277" s="14" t="str">
        <f t="shared" si="69"/>
        <v/>
      </c>
      <c r="N277" s="14" t="str">
        <f t="shared" si="80"/>
        <v/>
      </c>
      <c r="O277" s="14"/>
      <c r="P277" s="14"/>
      <c r="Q277" s="14"/>
      <c r="R277" s="14"/>
      <c r="S277" s="14" t="str">
        <f t="shared" si="75"/>
        <v/>
      </c>
      <c r="T277" s="14" t="str">
        <f t="shared" si="76"/>
        <v/>
      </c>
      <c r="U277" s="21" t="str">
        <f t="shared" si="77"/>
        <v/>
      </c>
      <c r="V277" s="6" t="str">
        <f t="shared" si="78"/>
        <v/>
      </c>
      <c r="W277" s="46"/>
      <c r="X277" s="12"/>
      <c r="Y277" s="12"/>
      <c r="Z277" s="12"/>
      <c r="AA277" s="12"/>
    </row>
    <row r="278" spans="2:27" ht="13.5" customHeight="1" x14ac:dyDescent="0.25">
      <c r="B278" s="134" t="str">
        <f t="shared" si="79"/>
        <v/>
      </c>
      <c r="C278" s="136"/>
      <c r="D278" s="20" t="str">
        <f t="shared" si="66"/>
        <v/>
      </c>
      <c r="E278" s="17" t="str">
        <f t="shared" si="70"/>
        <v/>
      </c>
      <c r="F278" s="17" t="str">
        <f t="shared" si="71"/>
        <v/>
      </c>
      <c r="G278" s="17" t="str">
        <f t="shared" si="72"/>
        <v/>
      </c>
      <c r="H278" s="17" t="str">
        <f t="shared" si="67"/>
        <v/>
      </c>
      <c r="I278" s="17" t="str">
        <f t="shared" si="73"/>
        <v/>
      </c>
      <c r="J278" s="17" t="str">
        <f t="shared" si="74"/>
        <v/>
      </c>
      <c r="K278" s="17" t="str">
        <f t="shared" si="68"/>
        <v/>
      </c>
      <c r="L278" s="14" t="str">
        <f t="shared" si="81"/>
        <v/>
      </c>
      <c r="M278" s="14" t="str">
        <f t="shared" si="69"/>
        <v/>
      </c>
      <c r="N278" s="14" t="str">
        <f t="shared" si="80"/>
        <v/>
      </c>
      <c r="O278" s="14"/>
      <c r="P278" s="14"/>
      <c r="Q278" s="14"/>
      <c r="R278" s="14"/>
      <c r="S278" s="14" t="str">
        <f t="shared" si="75"/>
        <v/>
      </c>
      <c r="T278" s="14" t="str">
        <f t="shared" si="76"/>
        <v/>
      </c>
      <c r="U278" s="21" t="str">
        <f t="shared" si="77"/>
        <v/>
      </c>
      <c r="V278" s="6" t="str">
        <f t="shared" si="78"/>
        <v/>
      </c>
      <c r="W278" s="46"/>
    </row>
    <row r="279" spans="2:27" ht="13.5" customHeight="1" x14ac:dyDescent="0.25">
      <c r="B279" s="134" t="str">
        <f t="shared" si="79"/>
        <v/>
      </c>
      <c r="C279" s="136"/>
      <c r="D279" s="20" t="str">
        <f t="shared" si="66"/>
        <v/>
      </c>
      <c r="E279" s="17" t="str">
        <f t="shared" si="70"/>
        <v/>
      </c>
      <c r="F279" s="17" t="str">
        <f t="shared" si="71"/>
        <v/>
      </c>
      <c r="G279" s="17" t="str">
        <f t="shared" si="72"/>
        <v/>
      </c>
      <c r="H279" s="17" t="str">
        <f t="shared" si="67"/>
        <v/>
      </c>
      <c r="I279" s="17" t="str">
        <f t="shared" si="73"/>
        <v/>
      </c>
      <c r="J279" s="17" t="str">
        <f t="shared" si="74"/>
        <v/>
      </c>
      <c r="K279" s="17" t="str">
        <f t="shared" si="68"/>
        <v/>
      </c>
      <c r="L279" s="14" t="str">
        <f t="shared" si="81"/>
        <v/>
      </c>
      <c r="M279" s="14" t="str">
        <f t="shared" si="69"/>
        <v/>
      </c>
      <c r="N279" s="14" t="str">
        <f t="shared" si="80"/>
        <v/>
      </c>
      <c r="O279" s="14"/>
      <c r="P279" s="14"/>
      <c r="Q279" s="14"/>
      <c r="R279" s="14"/>
      <c r="S279" s="14" t="str">
        <f t="shared" si="75"/>
        <v/>
      </c>
      <c r="T279" s="14" t="str">
        <f t="shared" si="76"/>
        <v/>
      </c>
      <c r="U279" s="21" t="str">
        <f t="shared" si="77"/>
        <v/>
      </c>
      <c r="V279" s="6" t="str">
        <f t="shared" si="78"/>
        <v/>
      </c>
      <c r="W279" s="46"/>
    </row>
    <row r="280" spans="2:27" ht="13.5" customHeight="1" x14ac:dyDescent="0.25">
      <c r="B280" s="134" t="str">
        <f t="shared" si="79"/>
        <v/>
      </c>
      <c r="C280" s="136"/>
      <c r="D280" s="20" t="str">
        <f t="shared" si="66"/>
        <v/>
      </c>
      <c r="E280" s="17" t="str">
        <f t="shared" si="70"/>
        <v/>
      </c>
      <c r="F280" s="17" t="str">
        <f t="shared" si="71"/>
        <v/>
      </c>
      <c r="G280" s="17" t="str">
        <f t="shared" si="72"/>
        <v/>
      </c>
      <c r="H280" s="17" t="str">
        <f t="shared" si="67"/>
        <v/>
      </c>
      <c r="I280" s="17" t="str">
        <f t="shared" si="73"/>
        <v/>
      </c>
      <c r="J280" s="17" t="str">
        <f t="shared" si="74"/>
        <v/>
      </c>
      <c r="K280" s="17" t="str">
        <f t="shared" si="68"/>
        <v/>
      </c>
      <c r="L280" s="14" t="str">
        <f t="shared" si="81"/>
        <v/>
      </c>
      <c r="M280" s="14" t="str">
        <f t="shared" si="69"/>
        <v/>
      </c>
      <c r="N280" s="14" t="str">
        <f t="shared" si="80"/>
        <v/>
      </c>
      <c r="O280" s="14"/>
      <c r="P280" s="14"/>
      <c r="Q280" s="14"/>
      <c r="R280" s="14"/>
      <c r="S280" s="14" t="str">
        <f t="shared" si="75"/>
        <v/>
      </c>
      <c r="T280" s="14" t="str">
        <f t="shared" si="76"/>
        <v/>
      </c>
      <c r="U280" s="21" t="str">
        <f t="shared" si="77"/>
        <v/>
      </c>
      <c r="V280" s="6" t="str">
        <f t="shared" si="78"/>
        <v/>
      </c>
      <c r="W280" s="46"/>
    </row>
    <row r="281" spans="2:27" ht="13.5" customHeight="1" x14ac:dyDescent="0.25">
      <c r="B281" s="134" t="str">
        <f t="shared" si="79"/>
        <v/>
      </c>
      <c r="C281" s="136"/>
      <c r="D281" s="20" t="str">
        <f t="shared" si="66"/>
        <v/>
      </c>
      <c r="E281" s="17" t="str">
        <f t="shared" si="70"/>
        <v/>
      </c>
      <c r="F281" s="17" t="str">
        <f t="shared" si="71"/>
        <v/>
      </c>
      <c r="G281" s="17" t="str">
        <f t="shared" si="72"/>
        <v/>
      </c>
      <c r="H281" s="17" t="str">
        <f t="shared" si="67"/>
        <v/>
      </c>
      <c r="I281" s="17" t="str">
        <f t="shared" si="73"/>
        <v/>
      </c>
      <c r="J281" s="17" t="str">
        <f t="shared" si="74"/>
        <v/>
      </c>
      <c r="K281" s="17" t="str">
        <f t="shared" si="68"/>
        <v/>
      </c>
      <c r="L281" s="14" t="str">
        <f t="shared" si="81"/>
        <v/>
      </c>
      <c r="M281" s="14" t="str">
        <f t="shared" si="69"/>
        <v/>
      </c>
      <c r="N281" s="14" t="str">
        <f t="shared" si="80"/>
        <v/>
      </c>
      <c r="O281" s="14"/>
      <c r="P281" s="14"/>
      <c r="Q281" s="14"/>
      <c r="R281" s="14"/>
      <c r="S281" s="14" t="str">
        <f t="shared" si="75"/>
        <v/>
      </c>
      <c r="T281" s="14" t="str">
        <f t="shared" si="76"/>
        <v/>
      </c>
      <c r="U281" s="21" t="str">
        <f t="shared" si="77"/>
        <v/>
      </c>
      <c r="V281" s="6" t="str">
        <f t="shared" si="78"/>
        <v/>
      </c>
      <c r="W281" s="46"/>
    </row>
    <row r="282" spans="2:27" ht="13.5" customHeight="1" x14ac:dyDescent="0.25">
      <c r="B282" s="134" t="str">
        <f t="shared" si="79"/>
        <v/>
      </c>
      <c r="C282" s="136"/>
      <c r="D282" s="20" t="str">
        <f t="shared" si="66"/>
        <v/>
      </c>
      <c r="E282" s="17" t="str">
        <f t="shared" si="70"/>
        <v/>
      </c>
      <c r="F282" s="17" t="str">
        <f t="shared" si="71"/>
        <v/>
      </c>
      <c r="G282" s="17" t="str">
        <f t="shared" si="72"/>
        <v/>
      </c>
      <c r="H282" s="17" t="str">
        <f t="shared" si="67"/>
        <v/>
      </c>
      <c r="I282" s="17" t="str">
        <f t="shared" si="73"/>
        <v/>
      </c>
      <c r="J282" s="17" t="str">
        <f t="shared" si="74"/>
        <v/>
      </c>
      <c r="K282" s="17" t="str">
        <f t="shared" si="68"/>
        <v/>
      </c>
      <c r="L282" s="14" t="str">
        <f t="shared" si="81"/>
        <v/>
      </c>
      <c r="M282" s="14" t="str">
        <f t="shared" si="69"/>
        <v/>
      </c>
      <c r="N282" s="14" t="str">
        <f t="shared" si="80"/>
        <v/>
      </c>
      <c r="O282" s="14"/>
      <c r="P282" s="14"/>
      <c r="Q282" s="14"/>
      <c r="R282" s="14"/>
      <c r="S282" s="14" t="str">
        <f t="shared" si="75"/>
        <v/>
      </c>
      <c r="T282" s="14" t="str">
        <f t="shared" si="76"/>
        <v/>
      </c>
      <c r="U282" s="21" t="str">
        <f t="shared" si="77"/>
        <v/>
      </c>
      <c r="V282" s="6" t="str">
        <f t="shared" si="78"/>
        <v/>
      </c>
      <c r="W282" s="46"/>
    </row>
    <row r="283" spans="2:27" ht="13.5" customHeight="1" x14ac:dyDescent="0.25">
      <c r="B283" s="134" t="str">
        <f t="shared" si="79"/>
        <v/>
      </c>
      <c r="C283" s="136"/>
      <c r="D283" s="20" t="str">
        <f t="shared" ref="D283:D346" si="82">IF(E283="","",ABS(E282-E283))</f>
        <v/>
      </c>
      <c r="E283" s="17" t="str">
        <f t="shared" si="70"/>
        <v/>
      </c>
      <c r="F283" s="17" t="str">
        <f t="shared" si="71"/>
        <v/>
      </c>
      <c r="G283" s="17" t="str">
        <f t="shared" si="72"/>
        <v/>
      </c>
      <c r="H283" s="17" t="str">
        <f t="shared" ref="H283:H346" si="83">IF(C283="","",AVERAGE(D:D))</f>
        <v/>
      </c>
      <c r="I283" s="17" t="str">
        <f t="shared" si="73"/>
        <v/>
      </c>
      <c r="J283" s="17" t="str">
        <f t="shared" si="74"/>
        <v/>
      </c>
      <c r="K283" s="17" t="str">
        <f t="shared" ref="K283:K346" si="84">IF(C283="","",AVERAGE(E:E))</f>
        <v/>
      </c>
      <c r="L283" s="14" t="str">
        <f t="shared" si="81"/>
        <v/>
      </c>
      <c r="M283" s="14" t="str">
        <f t="shared" si="69"/>
        <v/>
      </c>
      <c r="N283" s="14" t="str">
        <f t="shared" si="80"/>
        <v/>
      </c>
      <c r="O283" s="14"/>
      <c r="P283" s="14"/>
      <c r="Q283" s="14"/>
      <c r="R283" s="14"/>
      <c r="S283" s="14" t="str">
        <f t="shared" si="75"/>
        <v/>
      </c>
      <c r="T283" s="14" t="str">
        <f t="shared" si="76"/>
        <v/>
      </c>
      <c r="U283" s="21" t="str">
        <f t="shared" si="77"/>
        <v/>
      </c>
      <c r="V283" s="6" t="str">
        <f t="shared" si="78"/>
        <v/>
      </c>
      <c r="W283" s="46"/>
    </row>
    <row r="284" spans="2:27" ht="13.5" customHeight="1" x14ac:dyDescent="0.25">
      <c r="B284" s="134" t="str">
        <f t="shared" si="79"/>
        <v/>
      </c>
      <c r="C284" s="136"/>
      <c r="D284" s="20" t="str">
        <f t="shared" si="82"/>
        <v/>
      </c>
      <c r="E284" s="17" t="str">
        <f t="shared" si="70"/>
        <v/>
      </c>
      <c r="F284" s="17" t="str">
        <f t="shared" si="71"/>
        <v/>
      </c>
      <c r="G284" s="17" t="str">
        <f t="shared" si="72"/>
        <v/>
      </c>
      <c r="H284" s="17" t="str">
        <f t="shared" si="83"/>
        <v/>
      </c>
      <c r="I284" s="17" t="str">
        <f t="shared" si="73"/>
        <v/>
      </c>
      <c r="J284" s="17" t="str">
        <f t="shared" si="74"/>
        <v/>
      </c>
      <c r="K284" s="17" t="str">
        <f t="shared" si="84"/>
        <v/>
      </c>
      <c r="L284" s="14" t="str">
        <f t="shared" si="81"/>
        <v/>
      </c>
      <c r="M284" s="14" t="str">
        <f t="shared" ref="M284:M347" si="85">IF(C284="","",IF(OR(AND(COUNT(D284:D289)=6,D284&lt;D285,D285&lt;D286,D286&lt;D287,D287&lt;D288,D288&lt;D289),AND(COUNT(D284:D289)=6,D284&gt;D285,D285&gt;D286,D286&gt;D287,D287&gt;D288,D288&gt;D289)),"SPECIAL CAUSE-MR Trend",IF(OR(AND(COUNT(E284:E289)=6,E284&lt;E285,E285&lt;E286,E286&lt;E287,E287&lt;E288,E288&lt;E289),AND(COUNT(E284:E289)=6,E284&gt;E285,E285&gt;E286,E286&gt;E287,E287&gt;E288,E288&gt;E289)),"SPECIAL CAUSE-Ind Trend","")))</f>
        <v/>
      </c>
      <c r="N284" s="14" t="str">
        <f t="shared" si="80"/>
        <v/>
      </c>
      <c r="O284" s="14"/>
      <c r="P284" s="14"/>
      <c r="Q284" s="14"/>
      <c r="R284" s="14"/>
      <c r="S284" s="14" t="str">
        <f t="shared" si="75"/>
        <v/>
      </c>
      <c r="T284" s="14" t="str">
        <f t="shared" si="76"/>
        <v/>
      </c>
      <c r="U284" s="21" t="str">
        <f t="shared" si="77"/>
        <v/>
      </c>
      <c r="V284" s="6" t="str">
        <f t="shared" si="78"/>
        <v/>
      </c>
      <c r="W284" s="46"/>
    </row>
    <row r="285" spans="2:27" ht="13.5" customHeight="1" x14ac:dyDescent="0.25">
      <c r="B285" s="134" t="str">
        <f t="shared" si="79"/>
        <v/>
      </c>
      <c r="C285" s="136"/>
      <c r="D285" s="20" t="str">
        <f t="shared" si="82"/>
        <v/>
      </c>
      <c r="E285" s="17" t="str">
        <f t="shared" si="70"/>
        <v/>
      </c>
      <c r="F285" s="17" t="str">
        <f t="shared" si="71"/>
        <v/>
      </c>
      <c r="G285" s="17" t="str">
        <f t="shared" si="72"/>
        <v/>
      </c>
      <c r="H285" s="17" t="str">
        <f t="shared" si="83"/>
        <v/>
      </c>
      <c r="I285" s="17" t="str">
        <f t="shared" si="73"/>
        <v/>
      </c>
      <c r="J285" s="17" t="str">
        <f t="shared" si="74"/>
        <v/>
      </c>
      <c r="K285" s="17" t="str">
        <f t="shared" si="84"/>
        <v/>
      </c>
      <c r="L285" s="14" t="str">
        <f t="shared" si="81"/>
        <v/>
      </c>
      <c r="M285" s="14" t="str">
        <f t="shared" si="85"/>
        <v/>
      </c>
      <c r="N285" s="14" t="str">
        <f t="shared" si="80"/>
        <v/>
      </c>
      <c r="O285" s="14"/>
      <c r="P285" s="14"/>
      <c r="Q285" s="14"/>
      <c r="R285" s="14"/>
      <c r="S285" s="14" t="str">
        <f t="shared" si="75"/>
        <v/>
      </c>
      <c r="T285" s="14" t="str">
        <f t="shared" si="76"/>
        <v/>
      </c>
      <c r="U285" s="21" t="str">
        <f t="shared" si="77"/>
        <v/>
      </c>
      <c r="V285" s="6" t="str">
        <f t="shared" si="78"/>
        <v/>
      </c>
      <c r="W285" s="46"/>
    </row>
    <row r="286" spans="2:27" ht="13.5" customHeight="1" x14ac:dyDescent="0.25">
      <c r="B286" s="134" t="str">
        <f t="shared" si="79"/>
        <v/>
      </c>
      <c r="C286" s="136"/>
      <c r="D286" s="20" t="str">
        <f t="shared" si="82"/>
        <v/>
      </c>
      <c r="E286" s="17" t="str">
        <f t="shared" si="70"/>
        <v/>
      </c>
      <c r="F286" s="17" t="str">
        <f t="shared" si="71"/>
        <v/>
      </c>
      <c r="G286" s="17" t="str">
        <f t="shared" si="72"/>
        <v/>
      </c>
      <c r="H286" s="17" t="str">
        <f t="shared" si="83"/>
        <v/>
      </c>
      <c r="I286" s="17" t="str">
        <f t="shared" si="73"/>
        <v/>
      </c>
      <c r="J286" s="17" t="str">
        <f t="shared" si="74"/>
        <v/>
      </c>
      <c r="K286" s="17" t="str">
        <f t="shared" si="84"/>
        <v/>
      </c>
      <c r="L286" s="14" t="str">
        <f t="shared" si="81"/>
        <v/>
      </c>
      <c r="M286" s="14" t="str">
        <f t="shared" si="85"/>
        <v/>
      </c>
      <c r="N286" s="14" t="str">
        <f t="shared" si="80"/>
        <v/>
      </c>
      <c r="O286" s="14"/>
      <c r="P286" s="14"/>
      <c r="Q286" s="14"/>
      <c r="R286" s="14"/>
      <c r="S286" s="14" t="str">
        <f t="shared" si="75"/>
        <v/>
      </c>
      <c r="T286" s="14" t="str">
        <f t="shared" si="76"/>
        <v/>
      </c>
      <c r="U286" s="21" t="str">
        <f t="shared" si="77"/>
        <v/>
      </c>
      <c r="V286" s="6" t="str">
        <f t="shared" si="78"/>
        <v/>
      </c>
      <c r="W286" s="46"/>
    </row>
    <row r="287" spans="2:27" ht="13.5" customHeight="1" x14ac:dyDescent="0.25">
      <c r="B287" s="134" t="str">
        <f t="shared" si="79"/>
        <v/>
      </c>
      <c r="C287" s="136"/>
      <c r="D287" s="20" t="str">
        <f t="shared" si="82"/>
        <v/>
      </c>
      <c r="E287" s="17" t="str">
        <f t="shared" si="70"/>
        <v/>
      </c>
      <c r="F287" s="17" t="str">
        <f t="shared" si="71"/>
        <v/>
      </c>
      <c r="G287" s="17" t="str">
        <f t="shared" si="72"/>
        <v/>
      </c>
      <c r="H287" s="17" t="str">
        <f t="shared" si="83"/>
        <v/>
      </c>
      <c r="I287" s="17" t="str">
        <f t="shared" si="73"/>
        <v/>
      </c>
      <c r="J287" s="17" t="str">
        <f t="shared" si="74"/>
        <v/>
      </c>
      <c r="K287" s="17" t="str">
        <f t="shared" si="84"/>
        <v/>
      </c>
      <c r="L287" s="14" t="str">
        <f t="shared" si="81"/>
        <v/>
      </c>
      <c r="M287" s="14" t="str">
        <f t="shared" si="85"/>
        <v/>
      </c>
      <c r="N287" s="14" t="str">
        <f t="shared" si="80"/>
        <v/>
      </c>
      <c r="O287" s="14"/>
      <c r="P287" s="14"/>
      <c r="Q287" s="14"/>
      <c r="R287" s="14"/>
      <c r="S287" s="14" t="str">
        <f t="shared" si="75"/>
        <v/>
      </c>
      <c r="T287" s="14" t="str">
        <f t="shared" si="76"/>
        <v/>
      </c>
      <c r="U287" s="21" t="str">
        <f t="shared" si="77"/>
        <v/>
      </c>
      <c r="V287" s="6" t="str">
        <f t="shared" si="78"/>
        <v/>
      </c>
      <c r="W287" s="46"/>
    </row>
    <row r="288" spans="2:27" ht="13.5" customHeight="1" x14ac:dyDescent="0.25">
      <c r="B288" s="134" t="str">
        <f t="shared" si="79"/>
        <v/>
      </c>
      <c r="C288" s="136"/>
      <c r="D288" s="20" t="str">
        <f t="shared" si="82"/>
        <v/>
      </c>
      <c r="E288" s="17" t="str">
        <f t="shared" si="70"/>
        <v/>
      </c>
      <c r="F288" s="17" t="str">
        <f t="shared" si="71"/>
        <v/>
      </c>
      <c r="G288" s="17" t="str">
        <f t="shared" si="72"/>
        <v/>
      </c>
      <c r="H288" s="17" t="str">
        <f t="shared" si="83"/>
        <v/>
      </c>
      <c r="I288" s="17" t="str">
        <f t="shared" si="73"/>
        <v/>
      </c>
      <c r="J288" s="17" t="str">
        <f t="shared" si="74"/>
        <v/>
      </c>
      <c r="K288" s="17" t="str">
        <f t="shared" si="84"/>
        <v/>
      </c>
      <c r="L288" s="14" t="str">
        <f t="shared" si="81"/>
        <v/>
      </c>
      <c r="M288" s="14" t="str">
        <f t="shared" si="85"/>
        <v/>
      </c>
      <c r="N288" s="14" t="str">
        <f t="shared" si="80"/>
        <v/>
      </c>
      <c r="O288" s="14"/>
      <c r="P288" s="14"/>
      <c r="Q288" s="14"/>
      <c r="R288" s="14"/>
      <c r="S288" s="14" t="str">
        <f t="shared" si="75"/>
        <v/>
      </c>
      <c r="T288" s="14" t="str">
        <f t="shared" si="76"/>
        <v/>
      </c>
      <c r="U288" s="21" t="str">
        <f t="shared" si="77"/>
        <v/>
      </c>
      <c r="V288" s="6" t="str">
        <f t="shared" si="78"/>
        <v/>
      </c>
      <c r="W288" s="46"/>
    </row>
    <row r="289" spans="2:23" ht="13.5" customHeight="1" x14ac:dyDescent="0.25">
      <c r="B289" s="134" t="str">
        <f t="shared" si="79"/>
        <v/>
      </c>
      <c r="C289" s="136"/>
      <c r="D289" s="20" t="str">
        <f t="shared" si="82"/>
        <v/>
      </c>
      <c r="E289" s="17" t="str">
        <f t="shared" si="70"/>
        <v/>
      </c>
      <c r="F289" s="17" t="str">
        <f t="shared" si="71"/>
        <v/>
      </c>
      <c r="G289" s="17" t="str">
        <f t="shared" si="72"/>
        <v/>
      </c>
      <c r="H289" s="17" t="str">
        <f t="shared" si="83"/>
        <v/>
      </c>
      <c r="I289" s="17" t="str">
        <f t="shared" si="73"/>
        <v/>
      </c>
      <c r="J289" s="17" t="str">
        <f t="shared" si="74"/>
        <v/>
      </c>
      <c r="K289" s="17" t="str">
        <f t="shared" si="84"/>
        <v/>
      </c>
      <c r="L289" s="14" t="str">
        <f t="shared" si="81"/>
        <v/>
      </c>
      <c r="M289" s="14" t="str">
        <f t="shared" si="85"/>
        <v/>
      </c>
      <c r="N289" s="14" t="str">
        <f t="shared" si="80"/>
        <v/>
      </c>
      <c r="O289" s="14"/>
      <c r="P289" s="14"/>
      <c r="Q289" s="14"/>
      <c r="R289" s="14"/>
      <c r="S289" s="14" t="str">
        <f t="shared" si="75"/>
        <v/>
      </c>
      <c r="T289" s="14" t="str">
        <f t="shared" si="76"/>
        <v/>
      </c>
      <c r="U289" s="21" t="str">
        <f t="shared" si="77"/>
        <v/>
      </c>
      <c r="V289" s="6" t="str">
        <f t="shared" si="78"/>
        <v/>
      </c>
      <c r="W289" s="46"/>
    </row>
    <row r="290" spans="2:23" ht="13.5" customHeight="1" x14ac:dyDescent="0.25">
      <c r="B290" s="134" t="str">
        <f t="shared" si="79"/>
        <v/>
      </c>
      <c r="C290" s="136"/>
      <c r="D290" s="20" t="str">
        <f t="shared" si="82"/>
        <v/>
      </c>
      <c r="E290" s="17" t="str">
        <f t="shared" si="70"/>
        <v/>
      </c>
      <c r="F290" s="17" t="str">
        <f t="shared" si="71"/>
        <v/>
      </c>
      <c r="G290" s="17" t="str">
        <f t="shared" si="72"/>
        <v/>
      </c>
      <c r="H290" s="17" t="str">
        <f t="shared" si="83"/>
        <v/>
      </c>
      <c r="I290" s="17" t="str">
        <f t="shared" si="73"/>
        <v/>
      </c>
      <c r="J290" s="17" t="str">
        <f t="shared" si="74"/>
        <v/>
      </c>
      <c r="K290" s="17" t="str">
        <f t="shared" si="84"/>
        <v/>
      </c>
      <c r="L290" s="14" t="str">
        <f t="shared" si="81"/>
        <v/>
      </c>
      <c r="M290" s="14" t="str">
        <f t="shared" si="85"/>
        <v/>
      </c>
      <c r="N290" s="14" t="str">
        <f t="shared" si="80"/>
        <v/>
      </c>
      <c r="O290" s="14"/>
      <c r="P290" s="14"/>
      <c r="Q290" s="14"/>
      <c r="R290" s="14"/>
      <c r="S290" s="14" t="str">
        <f t="shared" si="75"/>
        <v/>
      </c>
      <c r="T290" s="14" t="str">
        <f t="shared" si="76"/>
        <v/>
      </c>
      <c r="U290" s="21" t="str">
        <f t="shared" si="77"/>
        <v/>
      </c>
      <c r="V290" s="6" t="str">
        <f t="shared" si="78"/>
        <v/>
      </c>
      <c r="W290" s="46"/>
    </row>
    <row r="291" spans="2:23" ht="13.5" customHeight="1" x14ac:dyDescent="0.25">
      <c r="B291" s="134" t="str">
        <f t="shared" si="79"/>
        <v/>
      </c>
      <c r="C291" s="136"/>
      <c r="D291" s="20" t="str">
        <f t="shared" si="82"/>
        <v/>
      </c>
      <c r="E291" s="17" t="str">
        <f t="shared" si="70"/>
        <v/>
      </c>
      <c r="F291" s="17" t="str">
        <f t="shared" si="71"/>
        <v/>
      </c>
      <c r="G291" s="17" t="str">
        <f t="shared" si="72"/>
        <v/>
      </c>
      <c r="H291" s="17" t="str">
        <f t="shared" si="83"/>
        <v/>
      </c>
      <c r="I291" s="17" t="str">
        <f t="shared" si="73"/>
        <v/>
      </c>
      <c r="J291" s="17" t="str">
        <f t="shared" si="74"/>
        <v/>
      </c>
      <c r="K291" s="17" t="str">
        <f t="shared" si="84"/>
        <v/>
      </c>
      <c r="L291" s="14" t="str">
        <f t="shared" si="81"/>
        <v/>
      </c>
      <c r="M291" s="14" t="str">
        <f t="shared" si="85"/>
        <v/>
      </c>
      <c r="N291" s="14" t="str">
        <f t="shared" si="80"/>
        <v/>
      </c>
      <c r="O291" s="14"/>
      <c r="P291" s="14"/>
      <c r="Q291" s="14"/>
      <c r="R291" s="14"/>
      <c r="S291" s="14" t="str">
        <f t="shared" si="75"/>
        <v/>
      </c>
      <c r="T291" s="14" t="str">
        <f t="shared" si="76"/>
        <v/>
      </c>
      <c r="U291" s="21" t="str">
        <f t="shared" si="77"/>
        <v/>
      </c>
      <c r="V291" s="6" t="str">
        <f t="shared" si="78"/>
        <v/>
      </c>
      <c r="W291" s="46"/>
    </row>
    <row r="292" spans="2:23" ht="13.5" customHeight="1" x14ac:dyDescent="0.25">
      <c r="B292" s="134" t="str">
        <f t="shared" si="79"/>
        <v/>
      </c>
      <c r="C292" s="136"/>
      <c r="D292" s="20" t="str">
        <f t="shared" si="82"/>
        <v/>
      </c>
      <c r="E292" s="17" t="str">
        <f t="shared" si="70"/>
        <v/>
      </c>
      <c r="F292" s="17" t="str">
        <f t="shared" si="71"/>
        <v/>
      </c>
      <c r="G292" s="17" t="str">
        <f t="shared" si="72"/>
        <v/>
      </c>
      <c r="H292" s="17" t="str">
        <f t="shared" si="83"/>
        <v/>
      </c>
      <c r="I292" s="17" t="str">
        <f t="shared" si="73"/>
        <v/>
      </c>
      <c r="J292" s="17" t="str">
        <f t="shared" si="74"/>
        <v/>
      </c>
      <c r="K292" s="17" t="str">
        <f t="shared" si="84"/>
        <v/>
      </c>
      <c r="L292" s="14" t="str">
        <f t="shared" si="81"/>
        <v/>
      </c>
      <c r="M292" s="14" t="str">
        <f t="shared" si="85"/>
        <v/>
      </c>
      <c r="N292" s="14" t="str">
        <f t="shared" si="80"/>
        <v/>
      </c>
      <c r="O292" s="14"/>
      <c r="P292" s="14"/>
      <c r="Q292" s="14"/>
      <c r="R292" s="14"/>
      <c r="S292" s="14" t="str">
        <f t="shared" si="75"/>
        <v/>
      </c>
      <c r="T292" s="14" t="str">
        <f t="shared" si="76"/>
        <v/>
      </c>
      <c r="U292" s="21" t="str">
        <f t="shared" si="77"/>
        <v/>
      </c>
      <c r="V292" s="6" t="str">
        <f t="shared" si="78"/>
        <v/>
      </c>
      <c r="W292" s="46"/>
    </row>
    <row r="293" spans="2:23" ht="13.5" customHeight="1" x14ac:dyDescent="0.25">
      <c r="B293" s="134" t="str">
        <f t="shared" si="79"/>
        <v/>
      </c>
      <c r="C293" s="136"/>
      <c r="D293" s="20" t="str">
        <f t="shared" si="82"/>
        <v/>
      </c>
      <c r="E293" s="17" t="str">
        <f t="shared" si="70"/>
        <v/>
      </c>
      <c r="F293" s="17" t="str">
        <f t="shared" si="71"/>
        <v/>
      </c>
      <c r="G293" s="17" t="str">
        <f t="shared" si="72"/>
        <v/>
      </c>
      <c r="H293" s="17" t="str">
        <f t="shared" si="83"/>
        <v/>
      </c>
      <c r="I293" s="17" t="str">
        <f t="shared" si="73"/>
        <v/>
      </c>
      <c r="J293" s="17" t="str">
        <f t="shared" si="74"/>
        <v/>
      </c>
      <c r="K293" s="17" t="str">
        <f t="shared" si="84"/>
        <v/>
      </c>
      <c r="L293" s="14" t="str">
        <f t="shared" si="81"/>
        <v/>
      </c>
      <c r="M293" s="14" t="str">
        <f t="shared" si="85"/>
        <v/>
      </c>
      <c r="N293" s="14" t="str">
        <f t="shared" si="80"/>
        <v/>
      </c>
      <c r="O293" s="14"/>
      <c r="P293" s="14"/>
      <c r="Q293" s="14"/>
      <c r="R293" s="14"/>
      <c r="S293" s="14" t="str">
        <f t="shared" si="75"/>
        <v/>
      </c>
      <c r="T293" s="14" t="str">
        <f t="shared" si="76"/>
        <v/>
      </c>
      <c r="U293" s="21" t="str">
        <f t="shared" si="77"/>
        <v/>
      </c>
      <c r="V293" s="6" t="str">
        <f t="shared" si="78"/>
        <v/>
      </c>
      <c r="W293" s="46"/>
    </row>
    <row r="294" spans="2:23" ht="13.5" customHeight="1" x14ac:dyDescent="0.25">
      <c r="B294" s="134" t="str">
        <f t="shared" si="79"/>
        <v/>
      </c>
      <c r="C294" s="136"/>
      <c r="D294" s="20" t="str">
        <f t="shared" si="82"/>
        <v/>
      </c>
      <c r="E294" s="17" t="str">
        <f t="shared" si="70"/>
        <v/>
      </c>
      <c r="F294" s="17" t="str">
        <f t="shared" si="71"/>
        <v/>
      </c>
      <c r="G294" s="17" t="str">
        <f t="shared" si="72"/>
        <v/>
      </c>
      <c r="H294" s="17" t="str">
        <f t="shared" si="83"/>
        <v/>
      </c>
      <c r="I294" s="17" t="str">
        <f t="shared" si="73"/>
        <v/>
      </c>
      <c r="J294" s="17" t="str">
        <f t="shared" si="74"/>
        <v/>
      </c>
      <c r="K294" s="17" t="str">
        <f t="shared" si="84"/>
        <v/>
      </c>
      <c r="L294" s="14" t="str">
        <f t="shared" si="81"/>
        <v/>
      </c>
      <c r="M294" s="14" t="str">
        <f t="shared" si="85"/>
        <v/>
      </c>
      <c r="N294" s="14" t="str">
        <f t="shared" si="80"/>
        <v/>
      </c>
      <c r="O294" s="14"/>
      <c r="P294" s="14"/>
      <c r="Q294" s="14"/>
      <c r="R294" s="14"/>
      <c r="S294" s="14" t="str">
        <f t="shared" si="75"/>
        <v/>
      </c>
      <c r="T294" s="14" t="str">
        <f t="shared" si="76"/>
        <v/>
      </c>
      <c r="U294" s="21" t="str">
        <f t="shared" si="77"/>
        <v/>
      </c>
      <c r="V294" s="6" t="str">
        <f t="shared" si="78"/>
        <v/>
      </c>
      <c r="W294" s="46"/>
    </row>
    <row r="295" spans="2:23" ht="13.5" customHeight="1" x14ac:dyDescent="0.25">
      <c r="B295" s="134" t="str">
        <f t="shared" si="79"/>
        <v/>
      </c>
      <c r="C295" s="136"/>
      <c r="D295" s="20" t="str">
        <f t="shared" si="82"/>
        <v/>
      </c>
      <c r="E295" s="17" t="str">
        <f t="shared" si="70"/>
        <v/>
      </c>
      <c r="F295" s="17" t="str">
        <f t="shared" si="71"/>
        <v/>
      </c>
      <c r="G295" s="17" t="str">
        <f t="shared" si="72"/>
        <v/>
      </c>
      <c r="H295" s="17" t="str">
        <f t="shared" si="83"/>
        <v/>
      </c>
      <c r="I295" s="17" t="str">
        <f t="shared" si="73"/>
        <v/>
      </c>
      <c r="J295" s="17" t="str">
        <f t="shared" si="74"/>
        <v/>
      </c>
      <c r="K295" s="17" t="str">
        <f t="shared" si="84"/>
        <v/>
      </c>
      <c r="L295" s="14" t="str">
        <f t="shared" si="81"/>
        <v/>
      </c>
      <c r="M295" s="14" t="str">
        <f t="shared" si="85"/>
        <v/>
      </c>
      <c r="N295" s="14" t="str">
        <f t="shared" si="80"/>
        <v/>
      </c>
      <c r="O295" s="14"/>
      <c r="P295" s="14"/>
      <c r="Q295" s="14"/>
      <c r="R295" s="14"/>
      <c r="S295" s="14" t="str">
        <f t="shared" si="75"/>
        <v/>
      </c>
      <c r="T295" s="14" t="str">
        <f t="shared" si="76"/>
        <v/>
      </c>
      <c r="U295" s="21" t="str">
        <f t="shared" si="77"/>
        <v/>
      </c>
      <c r="V295" s="6" t="str">
        <f t="shared" si="78"/>
        <v/>
      </c>
      <c r="W295" s="46"/>
    </row>
    <row r="296" spans="2:23" ht="13.5" customHeight="1" x14ac:dyDescent="0.25">
      <c r="B296" s="134" t="str">
        <f t="shared" si="79"/>
        <v/>
      </c>
      <c r="C296" s="136"/>
      <c r="D296" s="20" t="str">
        <f t="shared" si="82"/>
        <v/>
      </c>
      <c r="E296" s="17" t="str">
        <f t="shared" si="70"/>
        <v/>
      </c>
      <c r="F296" s="17" t="str">
        <f t="shared" si="71"/>
        <v/>
      </c>
      <c r="G296" s="17" t="str">
        <f t="shared" si="72"/>
        <v/>
      </c>
      <c r="H296" s="17" t="str">
        <f t="shared" si="83"/>
        <v/>
      </c>
      <c r="I296" s="17" t="str">
        <f t="shared" si="73"/>
        <v/>
      </c>
      <c r="J296" s="17" t="str">
        <f t="shared" si="74"/>
        <v/>
      </c>
      <c r="K296" s="17" t="str">
        <f t="shared" si="84"/>
        <v/>
      </c>
      <c r="L296" s="14" t="str">
        <f t="shared" si="81"/>
        <v/>
      </c>
      <c r="M296" s="14" t="str">
        <f t="shared" si="85"/>
        <v/>
      </c>
      <c r="N296" s="14" t="str">
        <f t="shared" si="80"/>
        <v/>
      </c>
      <c r="O296" s="14"/>
      <c r="P296" s="14"/>
      <c r="Q296" s="14"/>
      <c r="R296" s="14"/>
      <c r="S296" s="14" t="str">
        <f t="shared" si="75"/>
        <v/>
      </c>
      <c r="T296" s="14" t="str">
        <f t="shared" si="76"/>
        <v/>
      </c>
      <c r="U296" s="21" t="str">
        <f t="shared" si="77"/>
        <v/>
      </c>
      <c r="V296" s="6" t="str">
        <f t="shared" si="78"/>
        <v/>
      </c>
      <c r="W296" s="46"/>
    </row>
    <row r="297" spans="2:23" ht="13.5" customHeight="1" x14ac:dyDescent="0.25">
      <c r="B297" s="134" t="str">
        <f t="shared" si="79"/>
        <v/>
      </c>
      <c r="C297" s="136"/>
      <c r="D297" s="20" t="str">
        <f t="shared" si="82"/>
        <v/>
      </c>
      <c r="E297" s="17" t="str">
        <f t="shared" si="70"/>
        <v/>
      </c>
      <c r="F297" s="17" t="str">
        <f t="shared" si="71"/>
        <v/>
      </c>
      <c r="G297" s="17" t="str">
        <f t="shared" si="72"/>
        <v/>
      </c>
      <c r="H297" s="17" t="str">
        <f t="shared" si="83"/>
        <v/>
      </c>
      <c r="I297" s="17" t="str">
        <f t="shared" si="73"/>
        <v/>
      </c>
      <c r="J297" s="17" t="str">
        <f t="shared" si="74"/>
        <v/>
      </c>
      <c r="K297" s="17" t="str">
        <f t="shared" si="84"/>
        <v/>
      </c>
      <c r="L297" s="14" t="str">
        <f t="shared" si="81"/>
        <v/>
      </c>
      <c r="M297" s="14" t="str">
        <f t="shared" si="85"/>
        <v/>
      </c>
      <c r="N297" s="14" t="str">
        <f t="shared" si="80"/>
        <v/>
      </c>
      <c r="O297" s="14"/>
      <c r="P297" s="14"/>
      <c r="Q297" s="14"/>
      <c r="R297" s="14"/>
      <c r="S297" s="14" t="str">
        <f t="shared" si="75"/>
        <v/>
      </c>
      <c r="T297" s="14" t="str">
        <f t="shared" si="76"/>
        <v/>
      </c>
      <c r="U297" s="21" t="str">
        <f t="shared" si="77"/>
        <v/>
      </c>
      <c r="V297" s="6" t="str">
        <f t="shared" si="78"/>
        <v/>
      </c>
      <c r="W297" s="46"/>
    </row>
    <row r="298" spans="2:23" ht="13.5" customHeight="1" x14ac:dyDescent="0.25">
      <c r="B298" s="134" t="str">
        <f t="shared" si="79"/>
        <v/>
      </c>
      <c r="C298" s="136"/>
      <c r="D298" s="20" t="str">
        <f t="shared" si="82"/>
        <v/>
      </c>
      <c r="E298" s="17" t="str">
        <f t="shared" si="70"/>
        <v/>
      </c>
      <c r="F298" s="17" t="str">
        <f t="shared" si="71"/>
        <v/>
      </c>
      <c r="G298" s="17" t="str">
        <f t="shared" si="72"/>
        <v/>
      </c>
      <c r="H298" s="17" t="str">
        <f t="shared" si="83"/>
        <v/>
      </c>
      <c r="I298" s="17" t="str">
        <f t="shared" si="73"/>
        <v/>
      </c>
      <c r="J298" s="17" t="str">
        <f t="shared" si="74"/>
        <v/>
      </c>
      <c r="K298" s="17" t="str">
        <f t="shared" si="84"/>
        <v/>
      </c>
      <c r="L298" s="14" t="str">
        <f t="shared" si="81"/>
        <v/>
      </c>
      <c r="M298" s="14" t="str">
        <f t="shared" si="85"/>
        <v/>
      </c>
      <c r="N298" s="14" t="str">
        <f t="shared" si="80"/>
        <v/>
      </c>
      <c r="O298" s="14"/>
      <c r="P298" s="14"/>
      <c r="Q298" s="14"/>
      <c r="R298" s="14"/>
      <c r="S298" s="14" t="str">
        <f t="shared" si="75"/>
        <v/>
      </c>
      <c r="T298" s="14" t="str">
        <f t="shared" si="76"/>
        <v/>
      </c>
      <c r="U298" s="21" t="str">
        <f t="shared" si="77"/>
        <v/>
      </c>
      <c r="V298" s="6" t="str">
        <f t="shared" si="78"/>
        <v/>
      </c>
      <c r="W298" s="46"/>
    </row>
    <row r="299" spans="2:23" ht="13.5" customHeight="1" x14ac:dyDescent="0.25">
      <c r="B299" s="134" t="str">
        <f t="shared" si="79"/>
        <v/>
      </c>
      <c r="C299" s="136"/>
      <c r="D299" s="20" t="str">
        <f t="shared" si="82"/>
        <v/>
      </c>
      <c r="E299" s="17" t="str">
        <f t="shared" si="70"/>
        <v/>
      </c>
      <c r="F299" s="17" t="str">
        <f t="shared" si="71"/>
        <v/>
      </c>
      <c r="G299" s="17" t="str">
        <f t="shared" si="72"/>
        <v/>
      </c>
      <c r="H299" s="17" t="str">
        <f t="shared" si="83"/>
        <v/>
      </c>
      <c r="I299" s="17" t="str">
        <f t="shared" si="73"/>
        <v/>
      </c>
      <c r="J299" s="17" t="str">
        <f t="shared" si="74"/>
        <v/>
      </c>
      <c r="K299" s="17" t="str">
        <f t="shared" si="84"/>
        <v/>
      </c>
      <c r="L299" s="14" t="str">
        <f t="shared" si="81"/>
        <v/>
      </c>
      <c r="M299" s="14" t="str">
        <f t="shared" si="85"/>
        <v/>
      </c>
      <c r="N299" s="14" t="str">
        <f t="shared" si="80"/>
        <v/>
      </c>
      <c r="O299" s="14"/>
      <c r="P299" s="14"/>
      <c r="Q299" s="14"/>
      <c r="R299" s="14"/>
      <c r="S299" s="14" t="str">
        <f t="shared" si="75"/>
        <v/>
      </c>
      <c r="T299" s="14" t="str">
        <f t="shared" si="76"/>
        <v/>
      </c>
      <c r="U299" s="21" t="str">
        <f t="shared" si="77"/>
        <v/>
      </c>
      <c r="V299" s="6" t="str">
        <f t="shared" si="78"/>
        <v/>
      </c>
      <c r="W299" s="46"/>
    </row>
    <row r="300" spans="2:23" ht="13.5" customHeight="1" x14ac:dyDescent="0.25">
      <c r="B300" s="134" t="str">
        <f t="shared" si="79"/>
        <v/>
      </c>
      <c r="C300" s="136"/>
      <c r="D300" s="20" t="str">
        <f t="shared" si="82"/>
        <v/>
      </c>
      <c r="E300" s="17" t="str">
        <f t="shared" si="70"/>
        <v/>
      </c>
      <c r="F300" s="17" t="str">
        <f t="shared" si="71"/>
        <v/>
      </c>
      <c r="G300" s="17" t="str">
        <f t="shared" si="72"/>
        <v/>
      </c>
      <c r="H300" s="17" t="str">
        <f t="shared" si="83"/>
        <v/>
      </c>
      <c r="I300" s="17" t="str">
        <f t="shared" si="73"/>
        <v/>
      </c>
      <c r="J300" s="17" t="str">
        <f t="shared" si="74"/>
        <v/>
      </c>
      <c r="K300" s="17" t="str">
        <f t="shared" si="84"/>
        <v/>
      </c>
      <c r="L300" s="14" t="str">
        <f t="shared" si="81"/>
        <v/>
      </c>
      <c r="M300" s="14" t="str">
        <f t="shared" si="85"/>
        <v/>
      </c>
      <c r="N300" s="14" t="str">
        <f t="shared" si="80"/>
        <v/>
      </c>
      <c r="O300" s="14"/>
      <c r="P300" s="14"/>
      <c r="Q300" s="14"/>
      <c r="R300" s="14"/>
      <c r="S300" s="14" t="str">
        <f t="shared" si="75"/>
        <v/>
      </c>
      <c r="T300" s="14" t="str">
        <f t="shared" si="76"/>
        <v/>
      </c>
      <c r="U300" s="21" t="str">
        <f t="shared" si="77"/>
        <v/>
      </c>
      <c r="V300" s="6" t="str">
        <f t="shared" si="78"/>
        <v/>
      </c>
      <c r="W300" s="46"/>
    </row>
    <row r="301" spans="2:23" ht="13.5" customHeight="1" x14ac:dyDescent="0.25">
      <c r="B301" s="134" t="str">
        <f t="shared" si="79"/>
        <v/>
      </c>
      <c r="C301" s="136"/>
      <c r="D301" s="20" t="str">
        <f t="shared" si="82"/>
        <v/>
      </c>
      <c r="E301" s="17" t="str">
        <f t="shared" si="70"/>
        <v/>
      </c>
      <c r="F301" s="17" t="str">
        <f t="shared" si="71"/>
        <v/>
      </c>
      <c r="G301" s="17" t="str">
        <f t="shared" si="72"/>
        <v/>
      </c>
      <c r="H301" s="17" t="str">
        <f t="shared" si="83"/>
        <v/>
      </c>
      <c r="I301" s="17" t="str">
        <f t="shared" si="73"/>
        <v/>
      </c>
      <c r="J301" s="17" t="str">
        <f t="shared" si="74"/>
        <v/>
      </c>
      <c r="K301" s="17" t="str">
        <f t="shared" si="84"/>
        <v/>
      </c>
      <c r="L301" s="14" t="str">
        <f t="shared" si="81"/>
        <v/>
      </c>
      <c r="M301" s="14" t="str">
        <f t="shared" si="85"/>
        <v/>
      </c>
      <c r="N301" s="14" t="str">
        <f t="shared" si="80"/>
        <v/>
      </c>
      <c r="O301" s="14"/>
      <c r="P301" s="14"/>
      <c r="Q301" s="14"/>
      <c r="R301" s="14"/>
      <c r="S301" s="14" t="str">
        <f t="shared" si="75"/>
        <v/>
      </c>
      <c r="T301" s="14" t="str">
        <f t="shared" si="76"/>
        <v/>
      </c>
      <c r="U301" s="21" t="str">
        <f t="shared" si="77"/>
        <v/>
      </c>
      <c r="V301" s="6" t="str">
        <f t="shared" si="78"/>
        <v/>
      </c>
      <c r="W301" s="46"/>
    </row>
    <row r="302" spans="2:23" ht="13.5" customHeight="1" x14ac:dyDescent="0.25">
      <c r="B302" s="134" t="str">
        <f t="shared" si="79"/>
        <v/>
      </c>
      <c r="C302" s="136"/>
      <c r="D302" s="20" t="str">
        <f t="shared" si="82"/>
        <v/>
      </c>
      <c r="E302" s="17" t="str">
        <f t="shared" si="70"/>
        <v/>
      </c>
      <c r="F302" s="17" t="str">
        <f t="shared" si="71"/>
        <v/>
      </c>
      <c r="G302" s="17" t="str">
        <f t="shared" si="72"/>
        <v/>
      </c>
      <c r="H302" s="17" t="str">
        <f t="shared" si="83"/>
        <v/>
      </c>
      <c r="I302" s="17" t="str">
        <f t="shared" si="73"/>
        <v/>
      </c>
      <c r="J302" s="17" t="str">
        <f t="shared" si="74"/>
        <v/>
      </c>
      <c r="K302" s="17" t="str">
        <f t="shared" si="84"/>
        <v/>
      </c>
      <c r="L302" s="14" t="str">
        <f t="shared" si="81"/>
        <v/>
      </c>
      <c r="M302" s="14" t="str">
        <f t="shared" si="85"/>
        <v/>
      </c>
      <c r="N302" s="14" t="str">
        <f t="shared" si="80"/>
        <v/>
      </c>
      <c r="O302" s="14"/>
      <c r="P302" s="14"/>
      <c r="Q302" s="14"/>
      <c r="R302" s="14"/>
      <c r="S302" s="14" t="str">
        <f t="shared" si="75"/>
        <v/>
      </c>
      <c r="T302" s="14" t="str">
        <f t="shared" si="76"/>
        <v/>
      </c>
      <c r="U302" s="21" t="str">
        <f t="shared" si="77"/>
        <v/>
      </c>
      <c r="V302" s="6" t="str">
        <f t="shared" si="78"/>
        <v/>
      </c>
      <c r="W302" s="46"/>
    </row>
    <row r="303" spans="2:23" ht="13.5" customHeight="1" x14ac:dyDescent="0.25">
      <c r="B303" s="134" t="str">
        <f t="shared" si="79"/>
        <v/>
      </c>
      <c r="C303" s="136"/>
      <c r="D303" s="20" t="str">
        <f t="shared" si="82"/>
        <v/>
      </c>
      <c r="E303" s="17" t="str">
        <f t="shared" si="70"/>
        <v/>
      </c>
      <c r="F303" s="17" t="str">
        <f t="shared" si="71"/>
        <v/>
      </c>
      <c r="G303" s="17" t="str">
        <f t="shared" si="72"/>
        <v/>
      </c>
      <c r="H303" s="17" t="str">
        <f t="shared" si="83"/>
        <v/>
      </c>
      <c r="I303" s="17" t="str">
        <f t="shared" si="73"/>
        <v/>
      </c>
      <c r="J303" s="17" t="str">
        <f t="shared" si="74"/>
        <v/>
      </c>
      <c r="K303" s="17" t="str">
        <f t="shared" si="84"/>
        <v/>
      </c>
      <c r="L303" s="14" t="str">
        <f t="shared" si="81"/>
        <v/>
      </c>
      <c r="M303" s="14" t="str">
        <f t="shared" si="85"/>
        <v/>
      </c>
      <c r="N303" s="14" t="str">
        <f t="shared" si="80"/>
        <v/>
      </c>
      <c r="O303" s="14"/>
      <c r="P303" s="14"/>
      <c r="Q303" s="14"/>
      <c r="R303" s="14"/>
      <c r="S303" s="14" t="str">
        <f t="shared" si="75"/>
        <v/>
      </c>
      <c r="T303" s="14" t="str">
        <f t="shared" si="76"/>
        <v/>
      </c>
      <c r="U303" s="21" t="str">
        <f t="shared" si="77"/>
        <v/>
      </c>
      <c r="V303" s="6" t="str">
        <f t="shared" si="78"/>
        <v/>
      </c>
      <c r="W303" s="46"/>
    </row>
    <row r="304" spans="2:23" ht="13.5" customHeight="1" x14ac:dyDescent="0.25">
      <c r="B304" s="134" t="str">
        <f t="shared" si="79"/>
        <v/>
      </c>
      <c r="C304" s="136"/>
      <c r="D304" s="20" t="str">
        <f t="shared" si="82"/>
        <v/>
      </c>
      <c r="E304" s="17" t="str">
        <f t="shared" si="70"/>
        <v/>
      </c>
      <c r="F304" s="17" t="str">
        <f t="shared" si="71"/>
        <v/>
      </c>
      <c r="G304" s="17" t="str">
        <f t="shared" si="72"/>
        <v/>
      </c>
      <c r="H304" s="17" t="str">
        <f t="shared" si="83"/>
        <v/>
      </c>
      <c r="I304" s="17" t="str">
        <f t="shared" si="73"/>
        <v/>
      </c>
      <c r="J304" s="17" t="str">
        <f t="shared" si="74"/>
        <v/>
      </c>
      <c r="K304" s="17" t="str">
        <f t="shared" si="84"/>
        <v/>
      </c>
      <c r="L304" s="14" t="str">
        <f t="shared" si="81"/>
        <v/>
      </c>
      <c r="M304" s="14" t="str">
        <f t="shared" si="85"/>
        <v/>
      </c>
      <c r="N304" s="14" t="str">
        <f t="shared" si="80"/>
        <v/>
      </c>
      <c r="O304" s="14"/>
      <c r="P304" s="14"/>
      <c r="Q304" s="14"/>
      <c r="R304" s="14"/>
      <c r="S304" s="14" t="str">
        <f t="shared" si="75"/>
        <v/>
      </c>
      <c r="T304" s="14" t="str">
        <f t="shared" si="76"/>
        <v/>
      </c>
      <c r="U304" s="21" t="str">
        <f t="shared" si="77"/>
        <v/>
      </c>
      <c r="V304" s="6" t="str">
        <f t="shared" si="78"/>
        <v/>
      </c>
      <c r="W304" s="49"/>
    </row>
    <row r="305" spans="2:23" ht="13.5" customHeight="1" x14ac:dyDescent="0.25">
      <c r="B305" s="134" t="str">
        <f t="shared" si="79"/>
        <v/>
      </c>
      <c r="C305" s="136"/>
      <c r="D305" s="20" t="str">
        <f t="shared" si="82"/>
        <v/>
      </c>
      <c r="E305" s="17" t="str">
        <f t="shared" si="70"/>
        <v/>
      </c>
      <c r="F305" s="17" t="str">
        <f t="shared" si="71"/>
        <v/>
      </c>
      <c r="G305" s="17" t="str">
        <f t="shared" si="72"/>
        <v/>
      </c>
      <c r="H305" s="17" t="str">
        <f t="shared" si="83"/>
        <v/>
      </c>
      <c r="I305" s="17" t="str">
        <f t="shared" si="73"/>
        <v/>
      </c>
      <c r="J305" s="17" t="str">
        <f t="shared" si="74"/>
        <v/>
      </c>
      <c r="K305" s="17" t="str">
        <f t="shared" si="84"/>
        <v/>
      </c>
      <c r="L305" s="14" t="str">
        <f t="shared" si="81"/>
        <v/>
      </c>
      <c r="M305" s="14" t="str">
        <f t="shared" si="85"/>
        <v/>
      </c>
      <c r="N305" s="14" t="str">
        <f t="shared" si="80"/>
        <v/>
      </c>
      <c r="O305" s="14"/>
      <c r="P305" s="14"/>
      <c r="Q305" s="14"/>
      <c r="R305" s="14"/>
      <c r="S305" s="14" t="str">
        <f t="shared" si="75"/>
        <v/>
      </c>
      <c r="T305" s="14" t="str">
        <f t="shared" si="76"/>
        <v/>
      </c>
      <c r="U305" s="21" t="str">
        <f t="shared" si="77"/>
        <v/>
      </c>
      <c r="V305" s="6" t="str">
        <f t="shared" si="78"/>
        <v/>
      </c>
      <c r="W305" s="49"/>
    </row>
    <row r="306" spans="2:23" ht="13.5" customHeight="1" x14ac:dyDescent="0.25">
      <c r="B306" s="134" t="str">
        <f t="shared" si="79"/>
        <v/>
      </c>
      <c r="C306" s="136"/>
      <c r="D306" s="20" t="str">
        <f t="shared" si="82"/>
        <v/>
      </c>
      <c r="E306" s="17" t="str">
        <f t="shared" si="70"/>
        <v/>
      </c>
      <c r="F306" s="17" t="str">
        <f t="shared" si="71"/>
        <v/>
      </c>
      <c r="G306" s="17" t="str">
        <f t="shared" si="72"/>
        <v/>
      </c>
      <c r="H306" s="17" t="str">
        <f t="shared" si="83"/>
        <v/>
      </c>
      <c r="I306" s="17" t="str">
        <f t="shared" si="73"/>
        <v/>
      </c>
      <c r="J306" s="17" t="str">
        <f t="shared" si="74"/>
        <v/>
      </c>
      <c r="K306" s="17" t="str">
        <f t="shared" si="84"/>
        <v/>
      </c>
      <c r="L306" s="14" t="str">
        <f t="shared" si="81"/>
        <v/>
      </c>
      <c r="M306" s="14" t="str">
        <f t="shared" si="85"/>
        <v/>
      </c>
      <c r="N306" s="14" t="str">
        <f t="shared" si="80"/>
        <v/>
      </c>
      <c r="O306" s="14"/>
      <c r="P306" s="14"/>
      <c r="Q306" s="14"/>
      <c r="R306" s="14"/>
      <c r="S306" s="14" t="str">
        <f t="shared" si="75"/>
        <v/>
      </c>
      <c r="T306" s="14" t="str">
        <f t="shared" si="76"/>
        <v/>
      </c>
      <c r="U306" s="21" t="str">
        <f t="shared" si="77"/>
        <v/>
      </c>
      <c r="V306" s="6" t="str">
        <f t="shared" si="78"/>
        <v/>
      </c>
      <c r="W306" s="49"/>
    </row>
    <row r="307" spans="2:23" ht="13.5" customHeight="1" x14ac:dyDescent="0.25">
      <c r="B307" s="134" t="str">
        <f t="shared" si="79"/>
        <v/>
      </c>
      <c r="C307" s="136"/>
      <c r="D307" s="20" t="str">
        <f t="shared" si="82"/>
        <v/>
      </c>
      <c r="E307" s="17" t="str">
        <f t="shared" si="70"/>
        <v/>
      </c>
      <c r="F307" s="17" t="str">
        <f t="shared" si="71"/>
        <v/>
      </c>
      <c r="G307" s="17" t="str">
        <f t="shared" si="72"/>
        <v/>
      </c>
      <c r="H307" s="17" t="str">
        <f t="shared" si="83"/>
        <v/>
      </c>
      <c r="I307" s="17" t="str">
        <f t="shared" si="73"/>
        <v/>
      </c>
      <c r="J307" s="17" t="str">
        <f t="shared" si="74"/>
        <v/>
      </c>
      <c r="K307" s="17" t="str">
        <f t="shared" si="84"/>
        <v/>
      </c>
      <c r="L307" s="14" t="str">
        <f t="shared" si="81"/>
        <v/>
      </c>
      <c r="M307" s="14" t="str">
        <f t="shared" si="85"/>
        <v/>
      </c>
      <c r="N307" s="14" t="str">
        <f t="shared" si="80"/>
        <v/>
      </c>
      <c r="O307" s="14"/>
      <c r="P307" s="14"/>
      <c r="Q307" s="14"/>
      <c r="R307" s="14"/>
      <c r="S307" s="14" t="str">
        <f t="shared" si="75"/>
        <v/>
      </c>
      <c r="T307" s="14" t="str">
        <f t="shared" si="76"/>
        <v/>
      </c>
      <c r="U307" s="21" t="str">
        <f t="shared" si="77"/>
        <v/>
      </c>
      <c r="V307" s="6" t="str">
        <f t="shared" si="78"/>
        <v/>
      </c>
      <c r="W307" s="49"/>
    </row>
    <row r="308" spans="2:23" ht="13.5" customHeight="1" x14ac:dyDescent="0.25">
      <c r="B308" s="134" t="str">
        <f t="shared" si="79"/>
        <v/>
      </c>
      <c r="C308" s="136"/>
      <c r="D308" s="20" t="str">
        <f t="shared" si="82"/>
        <v/>
      </c>
      <c r="E308" s="17" t="str">
        <f t="shared" si="70"/>
        <v/>
      </c>
      <c r="F308" s="17" t="str">
        <f t="shared" si="71"/>
        <v/>
      </c>
      <c r="G308" s="17" t="str">
        <f t="shared" si="72"/>
        <v/>
      </c>
      <c r="H308" s="17" t="str">
        <f t="shared" si="83"/>
        <v/>
      </c>
      <c r="I308" s="17" t="str">
        <f t="shared" si="73"/>
        <v/>
      </c>
      <c r="J308" s="17" t="str">
        <f t="shared" si="74"/>
        <v/>
      </c>
      <c r="K308" s="17" t="str">
        <f t="shared" si="84"/>
        <v/>
      </c>
      <c r="L308" s="14" t="str">
        <f t="shared" si="81"/>
        <v/>
      </c>
      <c r="M308" s="14" t="str">
        <f t="shared" si="85"/>
        <v/>
      </c>
      <c r="N308" s="14" t="str">
        <f t="shared" si="80"/>
        <v/>
      </c>
      <c r="O308" s="14"/>
      <c r="P308" s="14"/>
      <c r="Q308" s="14"/>
      <c r="R308" s="14"/>
      <c r="S308" s="14" t="str">
        <f t="shared" si="75"/>
        <v/>
      </c>
      <c r="T308" s="14" t="str">
        <f t="shared" si="76"/>
        <v/>
      </c>
      <c r="U308" s="21" t="str">
        <f t="shared" si="77"/>
        <v/>
      </c>
      <c r="V308" s="6" t="str">
        <f t="shared" si="78"/>
        <v/>
      </c>
      <c r="W308" s="49"/>
    </row>
    <row r="309" spans="2:23" ht="13.5" customHeight="1" x14ac:dyDescent="0.25">
      <c r="B309" s="134" t="str">
        <f t="shared" si="79"/>
        <v/>
      </c>
      <c r="C309" s="136"/>
      <c r="D309" s="20" t="str">
        <f t="shared" si="82"/>
        <v/>
      </c>
      <c r="E309" s="17" t="str">
        <f t="shared" si="70"/>
        <v/>
      </c>
      <c r="F309" s="17" t="str">
        <f t="shared" si="71"/>
        <v/>
      </c>
      <c r="G309" s="17" t="str">
        <f t="shared" si="72"/>
        <v/>
      </c>
      <c r="H309" s="17" t="str">
        <f t="shared" si="83"/>
        <v/>
      </c>
      <c r="I309" s="17" t="str">
        <f t="shared" si="73"/>
        <v/>
      </c>
      <c r="J309" s="17" t="str">
        <f t="shared" si="74"/>
        <v/>
      </c>
      <c r="K309" s="17" t="str">
        <f t="shared" si="84"/>
        <v/>
      </c>
      <c r="L309" s="14" t="str">
        <f t="shared" si="81"/>
        <v/>
      </c>
      <c r="M309" s="14" t="str">
        <f t="shared" si="85"/>
        <v/>
      </c>
      <c r="N309" s="14" t="str">
        <f t="shared" si="80"/>
        <v/>
      </c>
      <c r="O309" s="14"/>
      <c r="P309" s="14"/>
      <c r="Q309" s="14"/>
      <c r="R309" s="14"/>
      <c r="S309" s="14" t="str">
        <f t="shared" si="75"/>
        <v/>
      </c>
      <c r="T309" s="14" t="str">
        <f t="shared" si="76"/>
        <v/>
      </c>
      <c r="U309" s="21" t="str">
        <f t="shared" si="77"/>
        <v/>
      </c>
      <c r="V309" s="6" t="str">
        <f t="shared" si="78"/>
        <v/>
      </c>
      <c r="W309" s="49"/>
    </row>
    <row r="310" spans="2:23" ht="13.5" customHeight="1" x14ac:dyDescent="0.25">
      <c r="B310" s="134" t="str">
        <f t="shared" si="79"/>
        <v/>
      </c>
      <c r="C310" s="136"/>
      <c r="D310" s="20" t="str">
        <f t="shared" si="82"/>
        <v/>
      </c>
      <c r="E310" s="17" t="str">
        <f t="shared" si="70"/>
        <v/>
      </c>
      <c r="F310" s="17" t="str">
        <f t="shared" si="71"/>
        <v/>
      </c>
      <c r="G310" s="17" t="str">
        <f t="shared" si="72"/>
        <v/>
      </c>
      <c r="H310" s="17" t="str">
        <f t="shared" si="83"/>
        <v/>
      </c>
      <c r="I310" s="17" t="str">
        <f t="shared" si="73"/>
        <v/>
      </c>
      <c r="J310" s="17" t="str">
        <f t="shared" si="74"/>
        <v/>
      </c>
      <c r="K310" s="17" t="str">
        <f t="shared" si="84"/>
        <v/>
      </c>
      <c r="L310" s="14" t="str">
        <f t="shared" si="81"/>
        <v/>
      </c>
      <c r="M310" s="14" t="str">
        <f t="shared" si="85"/>
        <v/>
      </c>
      <c r="N310" s="14" t="str">
        <f t="shared" si="80"/>
        <v/>
      </c>
      <c r="O310" s="14"/>
      <c r="P310" s="14"/>
      <c r="Q310" s="14"/>
      <c r="R310" s="14"/>
      <c r="S310" s="14" t="str">
        <f t="shared" si="75"/>
        <v/>
      </c>
      <c r="T310" s="14" t="str">
        <f t="shared" si="76"/>
        <v/>
      </c>
      <c r="U310" s="21" t="str">
        <f t="shared" si="77"/>
        <v/>
      </c>
      <c r="V310" s="6" t="str">
        <f t="shared" si="78"/>
        <v/>
      </c>
      <c r="W310" s="49"/>
    </row>
    <row r="311" spans="2:23" ht="13.5" customHeight="1" x14ac:dyDescent="0.25">
      <c r="B311" s="134" t="str">
        <f t="shared" si="79"/>
        <v/>
      </c>
      <c r="C311" s="136"/>
      <c r="D311" s="20" t="str">
        <f t="shared" si="82"/>
        <v/>
      </c>
      <c r="E311" s="17" t="str">
        <f t="shared" si="70"/>
        <v/>
      </c>
      <c r="F311" s="17" t="str">
        <f t="shared" si="71"/>
        <v/>
      </c>
      <c r="G311" s="17" t="str">
        <f t="shared" si="72"/>
        <v/>
      </c>
      <c r="H311" s="17" t="str">
        <f t="shared" si="83"/>
        <v/>
      </c>
      <c r="I311" s="17" t="str">
        <f t="shared" si="73"/>
        <v/>
      </c>
      <c r="J311" s="17" t="str">
        <f t="shared" si="74"/>
        <v/>
      </c>
      <c r="K311" s="17" t="str">
        <f t="shared" si="84"/>
        <v/>
      </c>
      <c r="L311" s="14" t="str">
        <f t="shared" si="81"/>
        <v/>
      </c>
      <c r="M311" s="14" t="str">
        <f t="shared" si="85"/>
        <v/>
      </c>
      <c r="N311" s="14" t="str">
        <f t="shared" si="80"/>
        <v/>
      </c>
      <c r="O311" s="14"/>
      <c r="P311" s="14"/>
      <c r="Q311" s="14"/>
      <c r="R311" s="14"/>
      <c r="S311" s="14" t="str">
        <f t="shared" si="75"/>
        <v/>
      </c>
      <c r="T311" s="14" t="str">
        <f t="shared" si="76"/>
        <v/>
      </c>
      <c r="U311" s="21" t="str">
        <f t="shared" si="77"/>
        <v/>
      </c>
      <c r="V311" s="6" t="str">
        <f t="shared" si="78"/>
        <v/>
      </c>
      <c r="W311" s="49"/>
    </row>
    <row r="312" spans="2:23" ht="13.5" customHeight="1" x14ac:dyDescent="0.25">
      <c r="B312" s="134" t="str">
        <f t="shared" si="79"/>
        <v/>
      </c>
      <c r="C312" s="136"/>
      <c r="D312" s="20" t="str">
        <f t="shared" si="82"/>
        <v/>
      </c>
      <c r="E312" s="17" t="str">
        <f t="shared" si="70"/>
        <v/>
      </c>
      <c r="F312" s="17" t="str">
        <f t="shared" si="71"/>
        <v/>
      </c>
      <c r="G312" s="17" t="str">
        <f t="shared" si="72"/>
        <v/>
      </c>
      <c r="H312" s="17" t="str">
        <f t="shared" si="83"/>
        <v/>
      </c>
      <c r="I312" s="17" t="str">
        <f t="shared" si="73"/>
        <v/>
      </c>
      <c r="J312" s="17" t="str">
        <f t="shared" si="74"/>
        <v/>
      </c>
      <c r="K312" s="17" t="str">
        <f t="shared" si="84"/>
        <v/>
      </c>
      <c r="L312" s="14" t="str">
        <f t="shared" si="81"/>
        <v/>
      </c>
      <c r="M312" s="14" t="str">
        <f t="shared" si="85"/>
        <v/>
      </c>
      <c r="N312" s="14" t="str">
        <f t="shared" si="80"/>
        <v/>
      </c>
      <c r="O312" s="14"/>
      <c r="P312" s="14"/>
      <c r="Q312" s="14"/>
      <c r="R312" s="14"/>
      <c r="S312" s="14" t="str">
        <f t="shared" si="75"/>
        <v/>
      </c>
      <c r="T312" s="14" t="str">
        <f t="shared" si="76"/>
        <v/>
      </c>
      <c r="U312" s="21" t="str">
        <f t="shared" si="77"/>
        <v/>
      </c>
      <c r="V312" s="6" t="str">
        <f t="shared" si="78"/>
        <v/>
      </c>
      <c r="W312" s="49"/>
    </row>
    <row r="313" spans="2:23" ht="13.5" customHeight="1" x14ac:dyDescent="0.25">
      <c r="B313" s="134" t="str">
        <f t="shared" si="79"/>
        <v/>
      </c>
      <c r="C313" s="136"/>
      <c r="D313" s="20" t="str">
        <f t="shared" si="82"/>
        <v/>
      </c>
      <c r="E313" s="17" t="str">
        <f t="shared" si="70"/>
        <v/>
      </c>
      <c r="F313" s="17" t="str">
        <f t="shared" si="71"/>
        <v/>
      </c>
      <c r="G313" s="17" t="str">
        <f t="shared" si="72"/>
        <v/>
      </c>
      <c r="H313" s="17" t="str">
        <f t="shared" si="83"/>
        <v/>
      </c>
      <c r="I313" s="17" t="str">
        <f t="shared" si="73"/>
        <v/>
      </c>
      <c r="J313" s="17" t="str">
        <f t="shared" si="74"/>
        <v/>
      </c>
      <c r="K313" s="17" t="str">
        <f t="shared" si="84"/>
        <v/>
      </c>
      <c r="L313" s="14" t="str">
        <f t="shared" si="81"/>
        <v/>
      </c>
      <c r="M313" s="14" t="str">
        <f t="shared" si="85"/>
        <v/>
      </c>
      <c r="N313" s="14" t="str">
        <f t="shared" si="80"/>
        <v/>
      </c>
      <c r="O313" s="14"/>
      <c r="P313" s="14"/>
      <c r="Q313" s="14"/>
      <c r="R313" s="14"/>
      <c r="S313" s="14" t="str">
        <f t="shared" si="75"/>
        <v/>
      </c>
      <c r="T313" s="14" t="str">
        <f t="shared" si="76"/>
        <v/>
      </c>
      <c r="U313" s="21" t="str">
        <f t="shared" si="77"/>
        <v/>
      </c>
      <c r="V313" s="6" t="str">
        <f t="shared" si="78"/>
        <v/>
      </c>
      <c r="W313" s="49"/>
    </row>
    <row r="314" spans="2:23" ht="13.5" customHeight="1" x14ac:dyDescent="0.25">
      <c r="B314" s="134" t="str">
        <f t="shared" si="79"/>
        <v/>
      </c>
      <c r="C314" s="136"/>
      <c r="D314" s="20" t="str">
        <f t="shared" si="82"/>
        <v/>
      </c>
      <c r="E314" s="17" t="str">
        <f t="shared" si="70"/>
        <v/>
      </c>
      <c r="F314" s="17" t="str">
        <f t="shared" si="71"/>
        <v/>
      </c>
      <c r="G314" s="17" t="str">
        <f t="shared" si="72"/>
        <v/>
      </c>
      <c r="H314" s="17" t="str">
        <f t="shared" si="83"/>
        <v/>
      </c>
      <c r="I314" s="17" t="str">
        <f t="shared" si="73"/>
        <v/>
      </c>
      <c r="J314" s="17" t="str">
        <f t="shared" si="74"/>
        <v/>
      </c>
      <c r="K314" s="17" t="str">
        <f t="shared" si="84"/>
        <v/>
      </c>
      <c r="L314" s="14" t="str">
        <f t="shared" si="81"/>
        <v/>
      </c>
      <c r="M314" s="14" t="str">
        <f t="shared" si="85"/>
        <v/>
      </c>
      <c r="N314" s="14" t="str">
        <f t="shared" si="80"/>
        <v/>
      </c>
      <c r="O314" s="14"/>
      <c r="P314" s="14"/>
      <c r="Q314" s="14"/>
      <c r="R314" s="14"/>
      <c r="S314" s="14" t="str">
        <f t="shared" si="75"/>
        <v/>
      </c>
      <c r="T314" s="14" t="str">
        <f t="shared" si="76"/>
        <v/>
      </c>
      <c r="U314" s="21" t="str">
        <f t="shared" si="77"/>
        <v/>
      </c>
      <c r="V314" s="6" t="str">
        <f t="shared" si="78"/>
        <v/>
      </c>
      <c r="W314" s="49"/>
    </row>
    <row r="315" spans="2:23" ht="13.5" customHeight="1" x14ac:dyDescent="0.25">
      <c r="B315" s="134" t="str">
        <f t="shared" si="79"/>
        <v/>
      </c>
      <c r="C315" s="136"/>
      <c r="D315" s="20" t="str">
        <f t="shared" si="82"/>
        <v/>
      </c>
      <c r="E315" s="17" t="str">
        <f t="shared" si="70"/>
        <v/>
      </c>
      <c r="F315" s="17" t="str">
        <f t="shared" si="71"/>
        <v/>
      </c>
      <c r="G315" s="17" t="str">
        <f t="shared" si="72"/>
        <v/>
      </c>
      <c r="H315" s="17" t="str">
        <f t="shared" si="83"/>
        <v/>
      </c>
      <c r="I315" s="17" t="str">
        <f t="shared" si="73"/>
        <v/>
      </c>
      <c r="J315" s="17" t="str">
        <f t="shared" si="74"/>
        <v/>
      </c>
      <c r="K315" s="17" t="str">
        <f t="shared" si="84"/>
        <v/>
      </c>
      <c r="L315" s="14" t="str">
        <f t="shared" si="81"/>
        <v/>
      </c>
      <c r="M315" s="14" t="str">
        <f t="shared" si="85"/>
        <v/>
      </c>
      <c r="N315" s="14" t="str">
        <f t="shared" si="80"/>
        <v/>
      </c>
      <c r="O315" s="14"/>
      <c r="P315" s="14"/>
      <c r="Q315" s="14"/>
      <c r="R315" s="14"/>
      <c r="S315" s="14" t="str">
        <f t="shared" si="75"/>
        <v/>
      </c>
      <c r="T315" s="14" t="str">
        <f t="shared" si="76"/>
        <v/>
      </c>
      <c r="U315" s="21" t="str">
        <f t="shared" si="77"/>
        <v/>
      </c>
      <c r="V315" s="6" t="str">
        <f t="shared" si="78"/>
        <v/>
      </c>
      <c r="W315" s="49"/>
    </row>
    <row r="316" spans="2:23" ht="13.5" customHeight="1" x14ac:dyDescent="0.25">
      <c r="B316" s="134" t="str">
        <f t="shared" si="79"/>
        <v/>
      </c>
      <c r="C316" s="136"/>
      <c r="D316" s="20" t="str">
        <f t="shared" si="82"/>
        <v/>
      </c>
      <c r="E316" s="17" t="str">
        <f t="shared" si="70"/>
        <v/>
      </c>
      <c r="F316" s="17" t="str">
        <f t="shared" si="71"/>
        <v/>
      </c>
      <c r="G316" s="17" t="str">
        <f t="shared" si="72"/>
        <v/>
      </c>
      <c r="H316" s="17" t="str">
        <f t="shared" si="83"/>
        <v/>
      </c>
      <c r="I316" s="17" t="str">
        <f t="shared" si="73"/>
        <v/>
      </c>
      <c r="J316" s="17" t="str">
        <f t="shared" si="74"/>
        <v/>
      </c>
      <c r="K316" s="17" t="str">
        <f t="shared" si="84"/>
        <v/>
      </c>
      <c r="L316" s="14" t="str">
        <f t="shared" si="81"/>
        <v/>
      </c>
      <c r="M316" s="14" t="str">
        <f t="shared" si="85"/>
        <v/>
      </c>
      <c r="N316" s="14" t="str">
        <f t="shared" si="80"/>
        <v/>
      </c>
      <c r="O316" s="14"/>
      <c r="P316" s="14"/>
      <c r="Q316" s="14"/>
      <c r="R316" s="14"/>
      <c r="S316" s="14" t="str">
        <f t="shared" si="75"/>
        <v/>
      </c>
      <c r="T316" s="14" t="str">
        <f t="shared" si="76"/>
        <v/>
      </c>
      <c r="U316" s="21" t="str">
        <f t="shared" si="77"/>
        <v/>
      </c>
      <c r="V316" s="6" t="str">
        <f t="shared" si="78"/>
        <v/>
      </c>
      <c r="W316" s="49"/>
    </row>
    <row r="317" spans="2:23" ht="13.5" customHeight="1" x14ac:dyDescent="0.25">
      <c r="B317" s="134" t="str">
        <f t="shared" si="79"/>
        <v/>
      </c>
      <c r="C317" s="136"/>
      <c r="D317" s="20" t="str">
        <f t="shared" si="82"/>
        <v/>
      </c>
      <c r="E317" s="17" t="str">
        <f t="shared" si="70"/>
        <v/>
      </c>
      <c r="F317" s="17" t="str">
        <f t="shared" si="71"/>
        <v/>
      </c>
      <c r="G317" s="17" t="str">
        <f t="shared" si="72"/>
        <v/>
      </c>
      <c r="H317" s="17" t="str">
        <f t="shared" si="83"/>
        <v/>
      </c>
      <c r="I317" s="17" t="str">
        <f t="shared" si="73"/>
        <v/>
      </c>
      <c r="J317" s="17" t="str">
        <f t="shared" si="74"/>
        <v/>
      </c>
      <c r="K317" s="17" t="str">
        <f t="shared" si="84"/>
        <v/>
      </c>
      <c r="L317" s="14" t="str">
        <f t="shared" si="81"/>
        <v/>
      </c>
      <c r="M317" s="14" t="str">
        <f t="shared" si="85"/>
        <v/>
      </c>
      <c r="N317" s="14" t="str">
        <f t="shared" si="80"/>
        <v/>
      </c>
      <c r="O317" s="14"/>
      <c r="P317" s="14"/>
      <c r="Q317" s="14"/>
      <c r="R317" s="14"/>
      <c r="S317" s="14" t="str">
        <f t="shared" si="75"/>
        <v/>
      </c>
      <c r="T317" s="14" t="str">
        <f t="shared" si="76"/>
        <v/>
      </c>
      <c r="U317" s="21" t="str">
        <f t="shared" si="77"/>
        <v/>
      </c>
      <c r="V317" s="6" t="str">
        <f t="shared" si="78"/>
        <v/>
      </c>
      <c r="W317" s="49"/>
    </row>
    <row r="318" spans="2:23" ht="13.5" customHeight="1" x14ac:dyDescent="0.25">
      <c r="B318" s="134" t="str">
        <f t="shared" si="79"/>
        <v/>
      </c>
      <c r="C318" s="136"/>
      <c r="D318" s="20" t="str">
        <f t="shared" si="82"/>
        <v/>
      </c>
      <c r="E318" s="17" t="str">
        <f t="shared" si="70"/>
        <v/>
      </c>
      <c r="F318" s="17" t="str">
        <f t="shared" si="71"/>
        <v/>
      </c>
      <c r="G318" s="17" t="str">
        <f t="shared" si="72"/>
        <v/>
      </c>
      <c r="H318" s="17" t="str">
        <f t="shared" si="83"/>
        <v/>
      </c>
      <c r="I318" s="17" t="str">
        <f t="shared" si="73"/>
        <v/>
      </c>
      <c r="J318" s="17" t="str">
        <f t="shared" si="74"/>
        <v/>
      </c>
      <c r="K318" s="17" t="str">
        <f t="shared" si="84"/>
        <v/>
      </c>
      <c r="L318" s="14" t="str">
        <f t="shared" si="81"/>
        <v/>
      </c>
      <c r="M318" s="14" t="str">
        <f t="shared" si="85"/>
        <v/>
      </c>
      <c r="N318" s="14" t="str">
        <f t="shared" si="80"/>
        <v/>
      </c>
      <c r="O318" s="14"/>
      <c r="P318" s="14"/>
      <c r="Q318" s="14"/>
      <c r="R318" s="14"/>
      <c r="S318" s="14" t="str">
        <f t="shared" si="75"/>
        <v/>
      </c>
      <c r="T318" s="14" t="str">
        <f t="shared" si="76"/>
        <v/>
      </c>
      <c r="U318" s="21" t="str">
        <f t="shared" si="77"/>
        <v/>
      </c>
      <c r="V318" s="6" t="str">
        <f t="shared" si="78"/>
        <v/>
      </c>
      <c r="W318" s="49"/>
    </row>
    <row r="319" spans="2:23" ht="13.5" customHeight="1" x14ac:dyDescent="0.25">
      <c r="B319" s="134" t="str">
        <f t="shared" si="79"/>
        <v/>
      </c>
      <c r="C319" s="136"/>
      <c r="D319" s="20" t="str">
        <f t="shared" si="82"/>
        <v/>
      </c>
      <c r="E319" s="17" t="str">
        <f t="shared" si="70"/>
        <v/>
      </c>
      <c r="F319" s="17" t="str">
        <f t="shared" si="71"/>
        <v/>
      </c>
      <c r="G319" s="17" t="str">
        <f t="shared" si="72"/>
        <v/>
      </c>
      <c r="H319" s="17" t="str">
        <f t="shared" si="83"/>
        <v/>
      </c>
      <c r="I319" s="17" t="str">
        <f t="shared" si="73"/>
        <v/>
      </c>
      <c r="J319" s="17" t="str">
        <f t="shared" si="74"/>
        <v/>
      </c>
      <c r="K319" s="17" t="str">
        <f t="shared" si="84"/>
        <v/>
      </c>
      <c r="L319" s="14" t="str">
        <f t="shared" si="81"/>
        <v/>
      </c>
      <c r="M319" s="14" t="str">
        <f t="shared" si="85"/>
        <v/>
      </c>
      <c r="N319" s="14" t="str">
        <f t="shared" si="80"/>
        <v/>
      </c>
      <c r="O319" s="14"/>
      <c r="P319" s="14"/>
      <c r="Q319" s="14"/>
      <c r="R319" s="14"/>
      <c r="S319" s="14" t="str">
        <f t="shared" si="75"/>
        <v/>
      </c>
      <c r="T319" s="14" t="str">
        <f t="shared" si="76"/>
        <v/>
      </c>
      <c r="U319" s="21" t="str">
        <f t="shared" si="77"/>
        <v/>
      </c>
      <c r="V319" s="6" t="str">
        <f t="shared" si="78"/>
        <v/>
      </c>
      <c r="W319" s="49"/>
    </row>
    <row r="320" spans="2:23" ht="13.5" customHeight="1" x14ac:dyDescent="0.25">
      <c r="B320" s="134" t="str">
        <f t="shared" si="79"/>
        <v/>
      </c>
      <c r="C320" s="136"/>
      <c r="D320" s="20" t="str">
        <f t="shared" si="82"/>
        <v/>
      </c>
      <c r="E320" s="17" t="str">
        <f t="shared" si="70"/>
        <v/>
      </c>
      <c r="F320" s="17" t="str">
        <f t="shared" si="71"/>
        <v/>
      </c>
      <c r="G320" s="17" t="str">
        <f t="shared" si="72"/>
        <v/>
      </c>
      <c r="H320" s="17" t="str">
        <f t="shared" si="83"/>
        <v/>
      </c>
      <c r="I320" s="17" t="str">
        <f t="shared" si="73"/>
        <v/>
      </c>
      <c r="J320" s="17" t="str">
        <f t="shared" si="74"/>
        <v/>
      </c>
      <c r="K320" s="17" t="str">
        <f t="shared" si="84"/>
        <v/>
      </c>
      <c r="L320" s="14" t="str">
        <f t="shared" si="81"/>
        <v/>
      </c>
      <c r="M320" s="14" t="str">
        <f t="shared" si="85"/>
        <v/>
      </c>
      <c r="N320" s="14" t="str">
        <f t="shared" si="80"/>
        <v/>
      </c>
      <c r="O320" s="14"/>
      <c r="P320" s="14"/>
      <c r="Q320" s="14"/>
      <c r="R320" s="14"/>
      <c r="S320" s="14" t="str">
        <f t="shared" si="75"/>
        <v/>
      </c>
      <c r="T320" s="14" t="str">
        <f t="shared" si="76"/>
        <v/>
      </c>
      <c r="U320" s="21" t="str">
        <f t="shared" si="77"/>
        <v/>
      </c>
      <c r="V320" s="6" t="str">
        <f t="shared" si="78"/>
        <v/>
      </c>
      <c r="W320" s="49"/>
    </row>
    <row r="321" spans="2:23" ht="13.5" customHeight="1" x14ac:dyDescent="0.25">
      <c r="B321" s="134" t="str">
        <f t="shared" si="79"/>
        <v/>
      </c>
      <c r="C321" s="136"/>
      <c r="D321" s="20" t="str">
        <f t="shared" si="82"/>
        <v/>
      </c>
      <c r="E321" s="17" t="str">
        <f t="shared" si="70"/>
        <v/>
      </c>
      <c r="F321" s="17" t="str">
        <f t="shared" si="71"/>
        <v/>
      </c>
      <c r="G321" s="17" t="str">
        <f t="shared" si="72"/>
        <v/>
      </c>
      <c r="H321" s="17" t="str">
        <f t="shared" si="83"/>
        <v/>
      </c>
      <c r="I321" s="17" t="str">
        <f t="shared" si="73"/>
        <v/>
      </c>
      <c r="J321" s="17" t="str">
        <f t="shared" si="74"/>
        <v/>
      </c>
      <c r="K321" s="17" t="str">
        <f t="shared" si="84"/>
        <v/>
      </c>
      <c r="L321" s="14" t="str">
        <f t="shared" si="81"/>
        <v/>
      </c>
      <c r="M321" s="14" t="str">
        <f t="shared" si="85"/>
        <v/>
      </c>
      <c r="N321" s="14" t="str">
        <f t="shared" si="80"/>
        <v/>
      </c>
      <c r="O321" s="14"/>
      <c r="P321" s="14"/>
      <c r="Q321" s="14"/>
      <c r="R321" s="14"/>
      <c r="S321" s="14" t="str">
        <f t="shared" si="75"/>
        <v/>
      </c>
      <c r="T321" s="14" t="str">
        <f t="shared" si="76"/>
        <v/>
      </c>
      <c r="U321" s="21" t="str">
        <f t="shared" si="77"/>
        <v/>
      </c>
      <c r="V321" s="6" t="str">
        <f t="shared" si="78"/>
        <v/>
      </c>
      <c r="W321" s="49"/>
    </row>
    <row r="322" spans="2:23" ht="13.5" customHeight="1" x14ac:dyDescent="0.25">
      <c r="B322" s="134" t="str">
        <f t="shared" si="79"/>
        <v/>
      </c>
      <c r="C322" s="136"/>
      <c r="D322" s="20" t="str">
        <f t="shared" si="82"/>
        <v/>
      </c>
      <c r="E322" s="17" t="str">
        <f t="shared" ref="E322:E385" si="86">IF(C322="","",C322^Lambda2)</f>
        <v/>
      </c>
      <c r="F322" s="17" t="str">
        <f t="shared" ref="F322:F385" si="87">IF(C322="","",mr_lcl)</f>
        <v/>
      </c>
      <c r="G322" s="17" t="str">
        <f t="shared" ref="G322:G385" si="88">IF(C322="","",mr_uclB)</f>
        <v/>
      </c>
      <c r="H322" s="17" t="str">
        <f t="shared" si="83"/>
        <v/>
      </c>
      <c r="I322" s="17" t="str">
        <f t="shared" ref="I322:I385" si="89">IF(C322="","",i_lclB)</f>
        <v/>
      </c>
      <c r="J322" s="17" t="str">
        <f t="shared" ref="J322:J385" si="90">IF(C322="","",i_uclB)</f>
        <v/>
      </c>
      <c r="K322" s="17" t="str">
        <f t="shared" si="84"/>
        <v/>
      </c>
      <c r="L322" s="14" t="str">
        <f t="shared" si="81"/>
        <v/>
      </c>
      <c r="M322" s="14" t="str">
        <f t="shared" si="85"/>
        <v/>
      </c>
      <c r="N322" s="14" t="str">
        <f t="shared" si="80"/>
        <v/>
      </c>
      <c r="O322" s="14"/>
      <c r="P322" s="14"/>
      <c r="Q322" s="14"/>
      <c r="R322" s="14"/>
      <c r="S322" s="14" t="str">
        <f t="shared" ref="S322:S385" si="91">IF(C322="","",IF(OR(AND(osc=TRUE,COUNT(C322:C335)=14,C322&gt;C323,C323&lt;C324,C324&gt;C325,C325&lt;C326,C326&gt;C327,C327&lt;C328,C328&gt;C329,C329&lt;C330,C330&gt;C331,C331&lt;C332,C332&gt;C333,C333&lt;C334,C334&gt;C335),AND(osc=TRUE,COUNT(C322:C335)=14,C322&lt;C323,C323&gt;C324,C324&lt;C325,C325&gt;C326,C326&lt;C327,C327&gt;C328,C328&lt;C329,C329&gt;C330,C330&lt;C331,C331&gt;C332,C332&lt;C333,C333&gt;C334,C334&lt;C335)),"SPECIAL CAUSE-Ind Oscillations",""))</f>
        <v/>
      </c>
      <c r="T322" s="14" t="str">
        <f t="shared" ref="T322:T385" si="92">IF(C322="","",IF(AND(var_red=TRUE,i_avg+I_std&gt;MAX(E322:E336),i_avg-I_std&lt;MIN(E322:E336),COUNT(E322:E336)=15),"SPECIAL CAUSE-Variation Reduced",""))</f>
        <v/>
      </c>
      <c r="U322" s="21" t="str">
        <f t="shared" si="77"/>
        <v/>
      </c>
      <c r="V322" s="6" t="str">
        <f t="shared" si="78"/>
        <v/>
      </c>
      <c r="W322" s="49"/>
    </row>
    <row r="323" spans="2:23" ht="13.5" customHeight="1" x14ac:dyDescent="0.25">
      <c r="B323" s="134" t="str">
        <f t="shared" si="79"/>
        <v/>
      </c>
      <c r="C323" s="136"/>
      <c r="D323" s="20" t="str">
        <f t="shared" si="82"/>
        <v/>
      </c>
      <c r="E323" s="17" t="str">
        <f t="shared" si="86"/>
        <v/>
      </c>
      <c r="F323" s="17" t="str">
        <f t="shared" si="87"/>
        <v/>
      </c>
      <c r="G323" s="17" t="str">
        <f t="shared" si="88"/>
        <v/>
      </c>
      <c r="H323" s="17" t="str">
        <f t="shared" si="83"/>
        <v/>
      </c>
      <c r="I323" s="17" t="str">
        <f t="shared" si="89"/>
        <v/>
      </c>
      <c r="J323" s="17" t="str">
        <f t="shared" si="90"/>
        <v/>
      </c>
      <c r="K323" s="17" t="str">
        <f t="shared" si="84"/>
        <v/>
      </c>
      <c r="L323" s="14" t="str">
        <f t="shared" si="81"/>
        <v/>
      </c>
      <c r="M323" s="14" t="str">
        <f t="shared" si="85"/>
        <v/>
      </c>
      <c r="N323" s="14" t="str">
        <f t="shared" si="80"/>
        <v/>
      </c>
      <c r="O323" s="14"/>
      <c r="P323" s="14"/>
      <c r="Q323" s="14"/>
      <c r="R323" s="14"/>
      <c r="S323" s="14" t="str">
        <f t="shared" si="91"/>
        <v/>
      </c>
      <c r="T323" s="14" t="str">
        <f t="shared" si="92"/>
        <v/>
      </c>
      <c r="U323" s="21" t="str">
        <f t="shared" ref="U323:U386" si="93">IF(C323="","",IF(L323&lt;&gt;"",L323,IF(M323&lt;&gt;"",M323,IF(N323&lt;&gt;"",N323,IF(S323&lt;&gt;"",S323,IF(T323&lt;&gt;"",T323,"Common Cause"))))))</f>
        <v/>
      </c>
      <c r="V323" s="6" t="str">
        <f t="shared" ref="V323:V386" si="94">IF(C323="","",IF(OR(L323&gt;"",M323&gt;"",N323&gt;"",S323&gt;"",T323&gt;""),"UNSTABLE","stable"))</f>
        <v/>
      </c>
      <c r="W323" s="49"/>
    </row>
    <row r="324" spans="2:23" ht="13.5" customHeight="1" x14ac:dyDescent="0.25">
      <c r="B324" s="134" t="str">
        <f t="shared" ref="B324:B387" si="95">IF(C324="","",IF(_xlfn.ISFORMULA(B323),B323+1,""))</f>
        <v/>
      </c>
      <c r="C324" s="136"/>
      <c r="D324" s="20" t="str">
        <f t="shared" si="82"/>
        <v/>
      </c>
      <c r="E324" s="17" t="str">
        <f t="shared" si="86"/>
        <v/>
      </c>
      <c r="F324" s="17" t="str">
        <f t="shared" si="87"/>
        <v/>
      </c>
      <c r="G324" s="17" t="str">
        <f t="shared" si="88"/>
        <v/>
      </c>
      <c r="H324" s="17" t="str">
        <f t="shared" si="83"/>
        <v/>
      </c>
      <c r="I324" s="17" t="str">
        <f t="shared" si="89"/>
        <v/>
      </c>
      <c r="J324" s="17" t="str">
        <f t="shared" si="90"/>
        <v/>
      </c>
      <c r="K324" s="17" t="str">
        <f t="shared" si="84"/>
        <v/>
      </c>
      <c r="L324" s="14" t="str">
        <f t="shared" si="81"/>
        <v/>
      </c>
      <c r="M324" s="14" t="str">
        <f t="shared" si="85"/>
        <v/>
      </c>
      <c r="N324" s="14" t="str">
        <f t="shared" ref="N324:N387" si="96">IF(C324="","",IF(AND(COUNT(D324:D332)=9,OR(MAX(D324:D332)&lt;AVERAGE(D:D),MIN(D324:D332)&gt;AVERAGE(D:D))),"MR Shift",IF(AND(COUNT(E324:E332)=9,OR(MAX(E324:E332)&lt;AVERAGE(E:E),MIN(E324:E332)&gt;AVERAGE(E:E))),"SPECIAL CAUSE-Ind Shift","")))</f>
        <v/>
      </c>
      <c r="O324" s="14"/>
      <c r="P324" s="14"/>
      <c r="Q324" s="14"/>
      <c r="R324" s="14"/>
      <c r="S324" s="14" t="str">
        <f t="shared" si="91"/>
        <v/>
      </c>
      <c r="T324" s="14" t="str">
        <f t="shared" si="92"/>
        <v/>
      </c>
      <c r="U324" s="21" t="str">
        <f t="shared" si="93"/>
        <v/>
      </c>
      <c r="V324" s="6" t="str">
        <f t="shared" si="94"/>
        <v/>
      </c>
      <c r="W324" s="49"/>
    </row>
    <row r="325" spans="2:23" ht="13.5" customHeight="1" x14ac:dyDescent="0.25">
      <c r="B325" s="134" t="str">
        <f t="shared" si="95"/>
        <v/>
      </c>
      <c r="C325" s="136"/>
      <c r="D325" s="20" t="str">
        <f t="shared" si="82"/>
        <v/>
      </c>
      <c r="E325" s="17" t="str">
        <f t="shared" si="86"/>
        <v/>
      </c>
      <c r="F325" s="17" t="str">
        <f t="shared" si="87"/>
        <v/>
      </c>
      <c r="G325" s="17" t="str">
        <f t="shared" si="88"/>
        <v/>
      </c>
      <c r="H325" s="17" t="str">
        <f t="shared" si="83"/>
        <v/>
      </c>
      <c r="I325" s="17" t="str">
        <f t="shared" si="89"/>
        <v/>
      </c>
      <c r="J325" s="17" t="str">
        <f t="shared" si="90"/>
        <v/>
      </c>
      <c r="K325" s="17" t="str">
        <f t="shared" si="84"/>
        <v/>
      </c>
      <c r="L325" s="14" t="str">
        <f t="shared" si="81"/>
        <v/>
      </c>
      <c r="M325" s="14" t="str">
        <f t="shared" si="85"/>
        <v/>
      </c>
      <c r="N325" s="14" t="str">
        <f t="shared" si="96"/>
        <v/>
      </c>
      <c r="O325" s="14"/>
      <c r="P325" s="14"/>
      <c r="Q325" s="14"/>
      <c r="R325" s="14"/>
      <c r="S325" s="14" t="str">
        <f t="shared" si="91"/>
        <v/>
      </c>
      <c r="T325" s="14" t="str">
        <f t="shared" si="92"/>
        <v/>
      </c>
      <c r="U325" s="21" t="str">
        <f t="shared" si="93"/>
        <v/>
      </c>
      <c r="V325" s="6" t="str">
        <f t="shared" si="94"/>
        <v/>
      </c>
      <c r="W325" s="49"/>
    </row>
    <row r="326" spans="2:23" ht="13.5" customHeight="1" x14ac:dyDescent="0.25">
      <c r="B326" s="134" t="str">
        <f t="shared" si="95"/>
        <v/>
      </c>
      <c r="C326" s="136"/>
      <c r="D326" s="20" t="str">
        <f t="shared" si="82"/>
        <v/>
      </c>
      <c r="E326" s="17" t="str">
        <f t="shared" si="86"/>
        <v/>
      </c>
      <c r="F326" s="17" t="str">
        <f t="shared" si="87"/>
        <v/>
      </c>
      <c r="G326" s="17" t="str">
        <f t="shared" si="88"/>
        <v/>
      </c>
      <c r="H326" s="17" t="str">
        <f t="shared" si="83"/>
        <v/>
      </c>
      <c r="I326" s="17" t="str">
        <f t="shared" si="89"/>
        <v/>
      </c>
      <c r="J326" s="17" t="str">
        <f t="shared" si="90"/>
        <v/>
      </c>
      <c r="K326" s="17" t="str">
        <f t="shared" si="84"/>
        <v/>
      </c>
      <c r="L326" s="14" t="str">
        <f t="shared" si="81"/>
        <v/>
      </c>
      <c r="M326" s="14" t="str">
        <f t="shared" si="85"/>
        <v/>
      </c>
      <c r="N326" s="14" t="str">
        <f t="shared" si="96"/>
        <v/>
      </c>
      <c r="O326" s="14"/>
      <c r="P326" s="14"/>
      <c r="Q326" s="14"/>
      <c r="R326" s="14"/>
      <c r="S326" s="14" t="str">
        <f t="shared" si="91"/>
        <v/>
      </c>
      <c r="T326" s="14" t="str">
        <f t="shared" si="92"/>
        <v/>
      </c>
      <c r="U326" s="21" t="str">
        <f t="shared" si="93"/>
        <v/>
      </c>
      <c r="V326" s="6" t="str">
        <f t="shared" si="94"/>
        <v/>
      </c>
      <c r="W326" s="49"/>
    </row>
    <row r="327" spans="2:23" ht="13.5" customHeight="1" x14ac:dyDescent="0.25">
      <c r="B327" s="134" t="str">
        <f t="shared" si="95"/>
        <v/>
      </c>
      <c r="C327" s="136"/>
      <c r="D327" s="20" t="str">
        <f t="shared" si="82"/>
        <v/>
      </c>
      <c r="E327" s="17" t="str">
        <f t="shared" si="86"/>
        <v/>
      </c>
      <c r="F327" s="17" t="str">
        <f t="shared" si="87"/>
        <v/>
      </c>
      <c r="G327" s="17" t="str">
        <f t="shared" si="88"/>
        <v/>
      </c>
      <c r="H327" s="17" t="str">
        <f t="shared" si="83"/>
        <v/>
      </c>
      <c r="I327" s="17" t="str">
        <f t="shared" si="89"/>
        <v/>
      </c>
      <c r="J327" s="17" t="str">
        <f t="shared" si="90"/>
        <v/>
      </c>
      <c r="K327" s="17" t="str">
        <f t="shared" si="84"/>
        <v/>
      </c>
      <c r="L327" s="14" t="str">
        <f t="shared" si="81"/>
        <v/>
      </c>
      <c r="M327" s="14" t="str">
        <f t="shared" si="85"/>
        <v/>
      </c>
      <c r="N327" s="14" t="str">
        <f t="shared" si="96"/>
        <v/>
      </c>
      <c r="O327" s="14"/>
      <c r="P327" s="14"/>
      <c r="Q327" s="14"/>
      <c r="R327" s="14"/>
      <c r="S327" s="14" t="str">
        <f t="shared" si="91"/>
        <v/>
      </c>
      <c r="T327" s="14" t="str">
        <f t="shared" si="92"/>
        <v/>
      </c>
      <c r="U327" s="21" t="str">
        <f t="shared" si="93"/>
        <v/>
      </c>
      <c r="V327" s="6" t="str">
        <f t="shared" si="94"/>
        <v/>
      </c>
      <c r="W327" s="49"/>
    </row>
    <row r="328" spans="2:23" ht="13.5" customHeight="1" x14ac:dyDescent="0.25">
      <c r="B328" s="134" t="str">
        <f t="shared" si="95"/>
        <v/>
      </c>
      <c r="C328" s="136"/>
      <c r="D328" s="20" t="str">
        <f t="shared" si="82"/>
        <v/>
      </c>
      <c r="E328" s="17" t="str">
        <f t="shared" si="86"/>
        <v/>
      </c>
      <c r="F328" s="17" t="str">
        <f t="shared" si="87"/>
        <v/>
      </c>
      <c r="G328" s="17" t="str">
        <f t="shared" si="88"/>
        <v/>
      </c>
      <c r="H328" s="17" t="str">
        <f t="shared" si="83"/>
        <v/>
      </c>
      <c r="I328" s="17" t="str">
        <f t="shared" si="89"/>
        <v/>
      </c>
      <c r="J328" s="17" t="str">
        <f t="shared" si="90"/>
        <v/>
      </c>
      <c r="K328" s="17" t="str">
        <f t="shared" si="84"/>
        <v/>
      </c>
      <c r="L328" s="14" t="str">
        <f t="shared" si="81"/>
        <v/>
      </c>
      <c r="M328" s="14" t="str">
        <f t="shared" si="85"/>
        <v/>
      </c>
      <c r="N328" s="14" t="str">
        <f t="shared" si="96"/>
        <v/>
      </c>
      <c r="O328" s="14"/>
      <c r="P328" s="14"/>
      <c r="Q328" s="14"/>
      <c r="R328" s="14"/>
      <c r="S328" s="14" t="str">
        <f t="shared" si="91"/>
        <v/>
      </c>
      <c r="T328" s="14" t="str">
        <f t="shared" si="92"/>
        <v/>
      </c>
      <c r="U328" s="21" t="str">
        <f t="shared" si="93"/>
        <v/>
      </c>
      <c r="V328" s="6" t="str">
        <f t="shared" si="94"/>
        <v/>
      </c>
      <c r="W328" s="49"/>
    </row>
    <row r="329" spans="2:23" ht="13.5" customHeight="1" x14ac:dyDescent="0.25">
      <c r="B329" s="134" t="str">
        <f t="shared" si="95"/>
        <v/>
      </c>
      <c r="C329" s="136"/>
      <c r="D329" s="20" t="str">
        <f t="shared" si="82"/>
        <v/>
      </c>
      <c r="E329" s="17" t="str">
        <f t="shared" si="86"/>
        <v/>
      </c>
      <c r="F329" s="17" t="str">
        <f t="shared" si="87"/>
        <v/>
      </c>
      <c r="G329" s="17" t="str">
        <f t="shared" si="88"/>
        <v/>
      </c>
      <c r="H329" s="17" t="str">
        <f t="shared" si="83"/>
        <v/>
      </c>
      <c r="I329" s="17" t="str">
        <f t="shared" si="89"/>
        <v/>
      </c>
      <c r="J329" s="17" t="str">
        <f t="shared" si="90"/>
        <v/>
      </c>
      <c r="K329" s="17" t="str">
        <f t="shared" si="84"/>
        <v/>
      </c>
      <c r="L329" s="14" t="str">
        <f t="shared" si="81"/>
        <v/>
      </c>
      <c r="M329" s="14" t="str">
        <f t="shared" si="85"/>
        <v/>
      </c>
      <c r="N329" s="14" t="str">
        <f t="shared" si="96"/>
        <v/>
      </c>
      <c r="O329" s="14"/>
      <c r="P329" s="14"/>
      <c r="Q329" s="14"/>
      <c r="R329" s="14"/>
      <c r="S329" s="14" t="str">
        <f t="shared" si="91"/>
        <v/>
      </c>
      <c r="T329" s="14" t="str">
        <f t="shared" si="92"/>
        <v/>
      </c>
      <c r="U329" s="21" t="str">
        <f t="shared" si="93"/>
        <v/>
      </c>
      <c r="V329" s="6" t="str">
        <f t="shared" si="94"/>
        <v/>
      </c>
      <c r="W329" s="49"/>
    </row>
    <row r="330" spans="2:23" ht="13.5" customHeight="1" x14ac:dyDescent="0.25">
      <c r="B330" s="134" t="str">
        <f t="shared" si="95"/>
        <v/>
      </c>
      <c r="C330" s="136"/>
      <c r="D330" s="20" t="str">
        <f t="shared" si="82"/>
        <v/>
      </c>
      <c r="E330" s="17" t="str">
        <f t="shared" si="86"/>
        <v/>
      </c>
      <c r="F330" s="17" t="str">
        <f t="shared" si="87"/>
        <v/>
      </c>
      <c r="G330" s="17" t="str">
        <f t="shared" si="88"/>
        <v/>
      </c>
      <c r="H330" s="17" t="str">
        <f t="shared" si="83"/>
        <v/>
      </c>
      <c r="I330" s="17" t="str">
        <f t="shared" si="89"/>
        <v/>
      </c>
      <c r="J330" s="17" t="str">
        <f t="shared" si="90"/>
        <v/>
      </c>
      <c r="K330" s="17" t="str">
        <f t="shared" si="84"/>
        <v/>
      </c>
      <c r="L330" s="14" t="str">
        <f t="shared" si="81"/>
        <v/>
      </c>
      <c r="M330" s="14" t="str">
        <f t="shared" si="85"/>
        <v/>
      </c>
      <c r="N330" s="14" t="str">
        <f t="shared" si="96"/>
        <v/>
      </c>
      <c r="O330" s="14"/>
      <c r="P330" s="14"/>
      <c r="Q330" s="14"/>
      <c r="R330" s="14"/>
      <c r="S330" s="14" t="str">
        <f t="shared" si="91"/>
        <v/>
      </c>
      <c r="T330" s="14" t="str">
        <f t="shared" si="92"/>
        <v/>
      </c>
      <c r="U330" s="21" t="str">
        <f t="shared" si="93"/>
        <v/>
      </c>
      <c r="V330" s="6" t="str">
        <f t="shared" si="94"/>
        <v/>
      </c>
      <c r="W330" s="49"/>
    </row>
    <row r="331" spans="2:23" ht="13.5" customHeight="1" x14ac:dyDescent="0.25">
      <c r="B331" s="134" t="str">
        <f t="shared" si="95"/>
        <v/>
      </c>
      <c r="C331" s="136"/>
      <c r="D331" s="20" t="str">
        <f t="shared" si="82"/>
        <v/>
      </c>
      <c r="E331" s="17" t="str">
        <f t="shared" si="86"/>
        <v/>
      </c>
      <c r="F331" s="17" t="str">
        <f t="shared" si="87"/>
        <v/>
      </c>
      <c r="G331" s="17" t="str">
        <f t="shared" si="88"/>
        <v/>
      </c>
      <c r="H331" s="17" t="str">
        <f t="shared" si="83"/>
        <v/>
      </c>
      <c r="I331" s="17" t="str">
        <f t="shared" si="89"/>
        <v/>
      </c>
      <c r="J331" s="17" t="str">
        <f t="shared" si="90"/>
        <v/>
      </c>
      <c r="K331" s="17" t="str">
        <f t="shared" si="84"/>
        <v/>
      </c>
      <c r="L331" s="14" t="str">
        <f t="shared" si="81"/>
        <v/>
      </c>
      <c r="M331" s="14" t="str">
        <f t="shared" si="85"/>
        <v/>
      </c>
      <c r="N331" s="14" t="str">
        <f t="shared" si="96"/>
        <v/>
      </c>
      <c r="O331" s="14"/>
      <c r="P331" s="14"/>
      <c r="Q331" s="14"/>
      <c r="R331" s="14"/>
      <c r="S331" s="14" t="str">
        <f t="shared" si="91"/>
        <v/>
      </c>
      <c r="T331" s="14" t="str">
        <f t="shared" si="92"/>
        <v/>
      </c>
      <c r="U331" s="21" t="str">
        <f t="shared" si="93"/>
        <v/>
      </c>
      <c r="V331" s="6" t="str">
        <f t="shared" si="94"/>
        <v/>
      </c>
      <c r="W331" s="49"/>
    </row>
    <row r="332" spans="2:23" ht="13.5" customHeight="1" x14ac:dyDescent="0.25">
      <c r="B332" s="134" t="str">
        <f t="shared" si="95"/>
        <v/>
      </c>
      <c r="C332" s="136"/>
      <c r="D332" s="20" t="str">
        <f t="shared" si="82"/>
        <v/>
      </c>
      <c r="E332" s="17" t="str">
        <f t="shared" si="86"/>
        <v/>
      </c>
      <c r="F332" s="17" t="str">
        <f t="shared" si="87"/>
        <v/>
      </c>
      <c r="G332" s="17" t="str">
        <f t="shared" si="88"/>
        <v/>
      </c>
      <c r="H332" s="17" t="str">
        <f t="shared" si="83"/>
        <v/>
      </c>
      <c r="I332" s="17" t="str">
        <f t="shared" si="89"/>
        <v/>
      </c>
      <c r="J332" s="17" t="str">
        <f t="shared" si="90"/>
        <v/>
      </c>
      <c r="K332" s="17" t="str">
        <f t="shared" si="84"/>
        <v/>
      </c>
      <c r="L332" s="14" t="str">
        <f t="shared" si="81"/>
        <v/>
      </c>
      <c r="M332" s="14" t="str">
        <f t="shared" si="85"/>
        <v/>
      </c>
      <c r="N332" s="14" t="str">
        <f t="shared" si="96"/>
        <v/>
      </c>
      <c r="O332" s="14"/>
      <c r="P332" s="14"/>
      <c r="Q332" s="14"/>
      <c r="R332" s="14"/>
      <c r="S332" s="14" t="str">
        <f t="shared" si="91"/>
        <v/>
      </c>
      <c r="T332" s="14" t="str">
        <f t="shared" si="92"/>
        <v/>
      </c>
      <c r="U332" s="21" t="str">
        <f t="shared" si="93"/>
        <v/>
      </c>
      <c r="V332" s="6" t="str">
        <f t="shared" si="94"/>
        <v/>
      </c>
      <c r="W332" s="49"/>
    </row>
    <row r="333" spans="2:23" ht="13.5" customHeight="1" x14ac:dyDescent="0.25">
      <c r="B333" s="134" t="str">
        <f t="shared" si="95"/>
        <v/>
      </c>
      <c r="C333" s="136"/>
      <c r="D333" s="20" t="str">
        <f t="shared" si="82"/>
        <v/>
      </c>
      <c r="E333" s="17" t="str">
        <f t="shared" si="86"/>
        <v/>
      </c>
      <c r="F333" s="17" t="str">
        <f t="shared" si="87"/>
        <v/>
      </c>
      <c r="G333" s="17" t="str">
        <f t="shared" si="88"/>
        <v/>
      </c>
      <c r="H333" s="17" t="str">
        <f t="shared" si="83"/>
        <v/>
      </c>
      <c r="I333" s="17" t="str">
        <f t="shared" si="89"/>
        <v/>
      </c>
      <c r="J333" s="17" t="str">
        <f t="shared" si="90"/>
        <v/>
      </c>
      <c r="K333" s="17" t="str">
        <f t="shared" si="84"/>
        <v/>
      </c>
      <c r="L333" s="14" t="str">
        <f t="shared" si="81"/>
        <v/>
      </c>
      <c r="M333" s="14" t="str">
        <f t="shared" si="85"/>
        <v/>
      </c>
      <c r="N333" s="14" t="str">
        <f t="shared" si="96"/>
        <v/>
      </c>
      <c r="O333" s="14"/>
      <c r="P333" s="14"/>
      <c r="Q333" s="14"/>
      <c r="R333" s="14"/>
      <c r="S333" s="14" t="str">
        <f t="shared" si="91"/>
        <v/>
      </c>
      <c r="T333" s="14" t="str">
        <f t="shared" si="92"/>
        <v/>
      </c>
      <c r="U333" s="21" t="str">
        <f t="shared" si="93"/>
        <v/>
      </c>
      <c r="V333" s="6" t="str">
        <f t="shared" si="94"/>
        <v/>
      </c>
      <c r="W333" s="49"/>
    </row>
    <row r="334" spans="2:23" ht="13.5" customHeight="1" x14ac:dyDescent="0.25">
      <c r="B334" s="134" t="str">
        <f t="shared" si="95"/>
        <v/>
      </c>
      <c r="C334" s="136"/>
      <c r="D334" s="20" t="str">
        <f t="shared" si="82"/>
        <v/>
      </c>
      <c r="E334" s="17" t="str">
        <f t="shared" si="86"/>
        <v/>
      </c>
      <c r="F334" s="17" t="str">
        <f t="shared" si="87"/>
        <v/>
      </c>
      <c r="G334" s="17" t="str">
        <f t="shared" si="88"/>
        <v/>
      </c>
      <c r="H334" s="17" t="str">
        <f t="shared" si="83"/>
        <v/>
      </c>
      <c r="I334" s="17" t="str">
        <f t="shared" si="89"/>
        <v/>
      </c>
      <c r="J334" s="17" t="str">
        <f t="shared" si="90"/>
        <v/>
      </c>
      <c r="K334" s="17" t="str">
        <f t="shared" si="84"/>
        <v/>
      </c>
      <c r="L334" s="14" t="str">
        <f t="shared" si="81"/>
        <v/>
      </c>
      <c r="M334" s="14" t="str">
        <f t="shared" si="85"/>
        <v/>
      </c>
      <c r="N334" s="14" t="str">
        <f t="shared" si="96"/>
        <v/>
      </c>
      <c r="O334" s="14"/>
      <c r="P334" s="14"/>
      <c r="Q334" s="14"/>
      <c r="R334" s="14"/>
      <c r="S334" s="14" t="str">
        <f t="shared" si="91"/>
        <v/>
      </c>
      <c r="T334" s="14" t="str">
        <f t="shared" si="92"/>
        <v/>
      </c>
      <c r="U334" s="21" t="str">
        <f t="shared" si="93"/>
        <v/>
      </c>
      <c r="V334" s="6" t="str">
        <f t="shared" si="94"/>
        <v/>
      </c>
      <c r="W334" s="49"/>
    </row>
    <row r="335" spans="2:23" ht="13.5" customHeight="1" x14ac:dyDescent="0.25">
      <c r="B335" s="134" t="str">
        <f t="shared" si="95"/>
        <v/>
      </c>
      <c r="C335" s="136"/>
      <c r="D335" s="20" t="str">
        <f t="shared" si="82"/>
        <v/>
      </c>
      <c r="E335" s="17" t="str">
        <f t="shared" si="86"/>
        <v/>
      </c>
      <c r="F335" s="17" t="str">
        <f t="shared" si="87"/>
        <v/>
      </c>
      <c r="G335" s="17" t="str">
        <f t="shared" si="88"/>
        <v/>
      </c>
      <c r="H335" s="17" t="str">
        <f t="shared" si="83"/>
        <v/>
      </c>
      <c r="I335" s="17" t="str">
        <f t="shared" si="89"/>
        <v/>
      </c>
      <c r="J335" s="17" t="str">
        <f t="shared" si="90"/>
        <v/>
      </c>
      <c r="K335" s="17" t="str">
        <f t="shared" si="84"/>
        <v/>
      </c>
      <c r="L335" s="14" t="str">
        <f t="shared" si="81"/>
        <v/>
      </c>
      <c r="M335" s="14" t="str">
        <f t="shared" si="85"/>
        <v/>
      </c>
      <c r="N335" s="14" t="str">
        <f t="shared" si="96"/>
        <v/>
      </c>
      <c r="O335" s="14"/>
      <c r="P335" s="14"/>
      <c r="Q335" s="14"/>
      <c r="R335" s="14"/>
      <c r="S335" s="14" t="str">
        <f t="shared" si="91"/>
        <v/>
      </c>
      <c r="T335" s="14" t="str">
        <f t="shared" si="92"/>
        <v/>
      </c>
      <c r="U335" s="21" t="str">
        <f t="shared" si="93"/>
        <v/>
      </c>
      <c r="V335" s="6" t="str">
        <f t="shared" si="94"/>
        <v/>
      </c>
      <c r="W335" s="49"/>
    </row>
    <row r="336" spans="2:23" ht="13.5" customHeight="1" x14ac:dyDescent="0.25">
      <c r="B336" s="134" t="str">
        <f t="shared" si="95"/>
        <v/>
      </c>
      <c r="C336" s="136"/>
      <c r="D336" s="20" t="str">
        <f t="shared" si="82"/>
        <v/>
      </c>
      <c r="E336" s="17" t="str">
        <f t="shared" si="86"/>
        <v/>
      </c>
      <c r="F336" s="17" t="str">
        <f t="shared" si="87"/>
        <v/>
      </c>
      <c r="G336" s="17" t="str">
        <f t="shared" si="88"/>
        <v/>
      </c>
      <c r="H336" s="17" t="str">
        <f t="shared" si="83"/>
        <v/>
      </c>
      <c r="I336" s="17" t="str">
        <f t="shared" si="89"/>
        <v/>
      </c>
      <c r="J336" s="17" t="str">
        <f t="shared" si="90"/>
        <v/>
      </c>
      <c r="K336" s="17" t="str">
        <f t="shared" si="84"/>
        <v/>
      </c>
      <c r="L336" s="14" t="str">
        <f t="shared" si="81"/>
        <v/>
      </c>
      <c r="M336" s="14" t="str">
        <f t="shared" si="85"/>
        <v/>
      </c>
      <c r="N336" s="14" t="str">
        <f t="shared" si="96"/>
        <v/>
      </c>
      <c r="O336" s="14"/>
      <c r="P336" s="14"/>
      <c r="Q336" s="14"/>
      <c r="R336" s="14"/>
      <c r="S336" s="14" t="str">
        <f t="shared" si="91"/>
        <v/>
      </c>
      <c r="T336" s="14" t="str">
        <f t="shared" si="92"/>
        <v/>
      </c>
      <c r="U336" s="21" t="str">
        <f t="shared" si="93"/>
        <v/>
      </c>
      <c r="V336" s="6" t="str">
        <f t="shared" si="94"/>
        <v/>
      </c>
      <c r="W336" s="49"/>
    </row>
    <row r="337" spans="2:23" ht="13.5" customHeight="1" x14ac:dyDescent="0.25">
      <c r="B337" s="134" t="str">
        <f t="shared" si="95"/>
        <v/>
      </c>
      <c r="C337" s="136"/>
      <c r="D337" s="20" t="str">
        <f t="shared" si="82"/>
        <v/>
      </c>
      <c r="E337" s="17" t="str">
        <f t="shared" si="86"/>
        <v/>
      </c>
      <c r="F337" s="17" t="str">
        <f t="shared" si="87"/>
        <v/>
      </c>
      <c r="G337" s="17" t="str">
        <f t="shared" si="88"/>
        <v/>
      </c>
      <c r="H337" s="17" t="str">
        <f t="shared" si="83"/>
        <v/>
      </c>
      <c r="I337" s="17" t="str">
        <f t="shared" si="89"/>
        <v/>
      </c>
      <c r="J337" s="17" t="str">
        <f t="shared" si="90"/>
        <v/>
      </c>
      <c r="K337" s="17" t="str">
        <f t="shared" si="84"/>
        <v/>
      </c>
      <c r="L337" s="14" t="str">
        <f t="shared" si="81"/>
        <v/>
      </c>
      <c r="M337" s="14" t="str">
        <f t="shared" si="85"/>
        <v/>
      </c>
      <c r="N337" s="14" t="str">
        <f t="shared" si="96"/>
        <v/>
      </c>
      <c r="O337" s="14"/>
      <c r="P337" s="14"/>
      <c r="Q337" s="14"/>
      <c r="R337" s="14"/>
      <c r="S337" s="14" t="str">
        <f t="shared" si="91"/>
        <v/>
      </c>
      <c r="T337" s="14" t="str">
        <f t="shared" si="92"/>
        <v/>
      </c>
      <c r="U337" s="21" t="str">
        <f t="shared" si="93"/>
        <v/>
      </c>
      <c r="V337" s="6" t="str">
        <f t="shared" si="94"/>
        <v/>
      </c>
      <c r="W337" s="49"/>
    </row>
    <row r="338" spans="2:23" ht="13.5" customHeight="1" x14ac:dyDescent="0.25">
      <c r="B338" s="134" t="str">
        <f t="shared" si="95"/>
        <v/>
      </c>
      <c r="C338" s="136"/>
      <c r="D338" s="20" t="str">
        <f t="shared" si="82"/>
        <v/>
      </c>
      <c r="E338" s="17" t="str">
        <f t="shared" si="86"/>
        <v/>
      </c>
      <c r="F338" s="17" t="str">
        <f t="shared" si="87"/>
        <v/>
      </c>
      <c r="G338" s="17" t="str">
        <f t="shared" si="88"/>
        <v/>
      </c>
      <c r="H338" s="17" t="str">
        <f t="shared" si="83"/>
        <v/>
      </c>
      <c r="I338" s="17" t="str">
        <f t="shared" si="89"/>
        <v/>
      </c>
      <c r="J338" s="17" t="str">
        <f t="shared" si="90"/>
        <v/>
      </c>
      <c r="K338" s="17" t="str">
        <f t="shared" si="84"/>
        <v/>
      </c>
      <c r="L338" s="14" t="str">
        <f t="shared" si="81"/>
        <v/>
      </c>
      <c r="M338" s="14" t="str">
        <f t="shared" si="85"/>
        <v/>
      </c>
      <c r="N338" s="14" t="str">
        <f t="shared" si="96"/>
        <v/>
      </c>
      <c r="O338" s="14"/>
      <c r="P338" s="14"/>
      <c r="Q338" s="14"/>
      <c r="R338" s="14"/>
      <c r="S338" s="14" t="str">
        <f t="shared" si="91"/>
        <v/>
      </c>
      <c r="T338" s="14" t="str">
        <f t="shared" si="92"/>
        <v/>
      </c>
      <c r="U338" s="21" t="str">
        <f t="shared" si="93"/>
        <v/>
      </c>
      <c r="V338" s="6" t="str">
        <f t="shared" si="94"/>
        <v/>
      </c>
      <c r="W338" s="49"/>
    </row>
    <row r="339" spans="2:23" ht="13.5" customHeight="1" x14ac:dyDescent="0.25">
      <c r="B339" s="134" t="str">
        <f t="shared" si="95"/>
        <v/>
      </c>
      <c r="C339" s="136"/>
      <c r="D339" s="20" t="str">
        <f t="shared" si="82"/>
        <v/>
      </c>
      <c r="E339" s="17" t="str">
        <f t="shared" si="86"/>
        <v/>
      </c>
      <c r="F339" s="17" t="str">
        <f t="shared" si="87"/>
        <v/>
      </c>
      <c r="G339" s="17" t="str">
        <f t="shared" si="88"/>
        <v/>
      </c>
      <c r="H339" s="17" t="str">
        <f t="shared" si="83"/>
        <v/>
      </c>
      <c r="I339" s="17" t="str">
        <f t="shared" si="89"/>
        <v/>
      </c>
      <c r="J339" s="17" t="str">
        <f t="shared" si="90"/>
        <v/>
      </c>
      <c r="K339" s="17" t="str">
        <f t="shared" si="84"/>
        <v/>
      </c>
      <c r="L339" s="14" t="str">
        <f t="shared" ref="L339:L402" si="97">IF(D339="","",IF(OR(D339&gt;G339,D339&lt;F339),"SPECIAL CAUSE-MR Outlier",IF(OR(E339&gt;J339,E339&lt;I339),"SPECIAL CAUSE-Ind Outlier","")))</f>
        <v/>
      </c>
      <c r="M339" s="14" t="str">
        <f t="shared" si="85"/>
        <v/>
      </c>
      <c r="N339" s="14" t="str">
        <f t="shared" si="96"/>
        <v/>
      </c>
      <c r="O339" s="14"/>
      <c r="P339" s="14"/>
      <c r="Q339" s="14"/>
      <c r="R339" s="14"/>
      <c r="S339" s="14" t="str">
        <f t="shared" si="91"/>
        <v/>
      </c>
      <c r="T339" s="14" t="str">
        <f t="shared" si="92"/>
        <v/>
      </c>
      <c r="U339" s="21" t="str">
        <f t="shared" si="93"/>
        <v/>
      </c>
      <c r="V339" s="6" t="str">
        <f t="shared" si="94"/>
        <v/>
      </c>
      <c r="W339" s="49"/>
    </row>
    <row r="340" spans="2:23" ht="13.5" customHeight="1" x14ac:dyDescent="0.25">
      <c r="B340" s="134" t="str">
        <f t="shared" si="95"/>
        <v/>
      </c>
      <c r="C340" s="136"/>
      <c r="D340" s="20" t="str">
        <f t="shared" si="82"/>
        <v/>
      </c>
      <c r="E340" s="17" t="str">
        <f t="shared" si="86"/>
        <v/>
      </c>
      <c r="F340" s="17" t="str">
        <f t="shared" si="87"/>
        <v/>
      </c>
      <c r="G340" s="17" t="str">
        <f t="shared" si="88"/>
        <v/>
      </c>
      <c r="H340" s="17" t="str">
        <f t="shared" si="83"/>
        <v/>
      </c>
      <c r="I340" s="17" t="str">
        <f t="shared" si="89"/>
        <v/>
      </c>
      <c r="J340" s="17" t="str">
        <f t="shared" si="90"/>
        <v/>
      </c>
      <c r="K340" s="17" t="str">
        <f t="shared" si="84"/>
        <v/>
      </c>
      <c r="L340" s="14" t="str">
        <f t="shared" si="97"/>
        <v/>
      </c>
      <c r="M340" s="14" t="str">
        <f t="shared" si="85"/>
        <v/>
      </c>
      <c r="N340" s="14" t="str">
        <f t="shared" si="96"/>
        <v/>
      </c>
      <c r="O340" s="14"/>
      <c r="P340" s="14"/>
      <c r="Q340" s="14"/>
      <c r="R340" s="14"/>
      <c r="S340" s="14" t="str">
        <f t="shared" si="91"/>
        <v/>
      </c>
      <c r="T340" s="14" t="str">
        <f t="shared" si="92"/>
        <v/>
      </c>
      <c r="U340" s="21" t="str">
        <f t="shared" si="93"/>
        <v/>
      </c>
      <c r="V340" s="6" t="str">
        <f t="shared" si="94"/>
        <v/>
      </c>
      <c r="W340" s="49"/>
    </row>
    <row r="341" spans="2:23" ht="13.5" customHeight="1" x14ac:dyDescent="0.25">
      <c r="B341" s="134" t="str">
        <f t="shared" si="95"/>
        <v/>
      </c>
      <c r="C341" s="136"/>
      <c r="D341" s="20" t="str">
        <f t="shared" si="82"/>
        <v/>
      </c>
      <c r="E341" s="17" t="str">
        <f t="shared" si="86"/>
        <v/>
      </c>
      <c r="F341" s="17" t="str">
        <f t="shared" si="87"/>
        <v/>
      </c>
      <c r="G341" s="17" t="str">
        <f t="shared" si="88"/>
        <v/>
      </c>
      <c r="H341" s="17" t="str">
        <f t="shared" si="83"/>
        <v/>
      </c>
      <c r="I341" s="17" t="str">
        <f t="shared" si="89"/>
        <v/>
      </c>
      <c r="J341" s="17" t="str">
        <f t="shared" si="90"/>
        <v/>
      </c>
      <c r="K341" s="17" t="str">
        <f t="shared" si="84"/>
        <v/>
      </c>
      <c r="L341" s="14" t="str">
        <f t="shared" si="97"/>
        <v/>
      </c>
      <c r="M341" s="14" t="str">
        <f t="shared" si="85"/>
        <v/>
      </c>
      <c r="N341" s="14" t="str">
        <f t="shared" si="96"/>
        <v/>
      </c>
      <c r="O341" s="14"/>
      <c r="P341" s="14"/>
      <c r="Q341" s="14"/>
      <c r="R341" s="14"/>
      <c r="S341" s="14" t="str">
        <f t="shared" si="91"/>
        <v/>
      </c>
      <c r="T341" s="14" t="str">
        <f t="shared" si="92"/>
        <v/>
      </c>
      <c r="U341" s="21" t="str">
        <f t="shared" si="93"/>
        <v/>
      </c>
      <c r="V341" s="6" t="str">
        <f t="shared" si="94"/>
        <v/>
      </c>
      <c r="W341" s="49"/>
    </row>
    <row r="342" spans="2:23" ht="13.5" customHeight="1" x14ac:dyDescent="0.25">
      <c r="B342" s="134" t="str">
        <f t="shared" si="95"/>
        <v/>
      </c>
      <c r="C342" s="136"/>
      <c r="D342" s="20" t="str">
        <f t="shared" si="82"/>
        <v/>
      </c>
      <c r="E342" s="17" t="str">
        <f t="shared" si="86"/>
        <v/>
      </c>
      <c r="F342" s="17" t="str">
        <f t="shared" si="87"/>
        <v/>
      </c>
      <c r="G342" s="17" t="str">
        <f t="shared" si="88"/>
        <v/>
      </c>
      <c r="H342" s="17" t="str">
        <f t="shared" si="83"/>
        <v/>
      </c>
      <c r="I342" s="17" t="str">
        <f t="shared" si="89"/>
        <v/>
      </c>
      <c r="J342" s="17" t="str">
        <f t="shared" si="90"/>
        <v/>
      </c>
      <c r="K342" s="17" t="str">
        <f t="shared" si="84"/>
        <v/>
      </c>
      <c r="L342" s="14" t="str">
        <f t="shared" si="97"/>
        <v/>
      </c>
      <c r="M342" s="14" t="str">
        <f t="shared" si="85"/>
        <v/>
      </c>
      <c r="N342" s="14" t="str">
        <f t="shared" si="96"/>
        <v/>
      </c>
      <c r="O342" s="14"/>
      <c r="P342" s="14"/>
      <c r="Q342" s="14"/>
      <c r="R342" s="14"/>
      <c r="S342" s="14" t="str">
        <f t="shared" si="91"/>
        <v/>
      </c>
      <c r="T342" s="14" t="str">
        <f t="shared" si="92"/>
        <v/>
      </c>
      <c r="U342" s="21" t="str">
        <f t="shared" si="93"/>
        <v/>
      </c>
      <c r="V342" s="6" t="str">
        <f t="shared" si="94"/>
        <v/>
      </c>
      <c r="W342" s="49"/>
    </row>
    <row r="343" spans="2:23" ht="13.5" customHeight="1" x14ac:dyDescent="0.25">
      <c r="B343" s="134" t="str">
        <f t="shared" si="95"/>
        <v/>
      </c>
      <c r="C343" s="136"/>
      <c r="D343" s="20" t="str">
        <f t="shared" si="82"/>
        <v/>
      </c>
      <c r="E343" s="17" t="str">
        <f t="shared" si="86"/>
        <v/>
      </c>
      <c r="F343" s="17" t="str">
        <f t="shared" si="87"/>
        <v/>
      </c>
      <c r="G343" s="17" t="str">
        <f t="shared" si="88"/>
        <v/>
      </c>
      <c r="H343" s="17" t="str">
        <f t="shared" si="83"/>
        <v/>
      </c>
      <c r="I343" s="17" t="str">
        <f t="shared" si="89"/>
        <v/>
      </c>
      <c r="J343" s="17" t="str">
        <f t="shared" si="90"/>
        <v/>
      </c>
      <c r="K343" s="17" t="str">
        <f t="shared" si="84"/>
        <v/>
      </c>
      <c r="L343" s="14" t="str">
        <f t="shared" si="97"/>
        <v/>
      </c>
      <c r="M343" s="14" t="str">
        <f t="shared" si="85"/>
        <v/>
      </c>
      <c r="N343" s="14" t="str">
        <f t="shared" si="96"/>
        <v/>
      </c>
      <c r="O343" s="14"/>
      <c r="P343" s="14"/>
      <c r="Q343" s="14"/>
      <c r="R343" s="14"/>
      <c r="S343" s="14" t="str">
        <f t="shared" si="91"/>
        <v/>
      </c>
      <c r="T343" s="14" t="str">
        <f t="shared" si="92"/>
        <v/>
      </c>
      <c r="U343" s="21" t="str">
        <f t="shared" si="93"/>
        <v/>
      </c>
      <c r="V343" s="6" t="str">
        <f t="shared" si="94"/>
        <v/>
      </c>
      <c r="W343" s="49"/>
    </row>
    <row r="344" spans="2:23" ht="13.5" customHeight="1" x14ac:dyDescent="0.25">
      <c r="B344" s="134" t="str">
        <f t="shared" si="95"/>
        <v/>
      </c>
      <c r="C344" s="136"/>
      <c r="D344" s="20" t="str">
        <f t="shared" si="82"/>
        <v/>
      </c>
      <c r="E344" s="17" t="str">
        <f t="shared" si="86"/>
        <v/>
      </c>
      <c r="F344" s="17" t="str">
        <f t="shared" si="87"/>
        <v/>
      </c>
      <c r="G344" s="17" t="str">
        <f t="shared" si="88"/>
        <v/>
      </c>
      <c r="H344" s="17" t="str">
        <f t="shared" si="83"/>
        <v/>
      </c>
      <c r="I344" s="17" t="str">
        <f t="shared" si="89"/>
        <v/>
      </c>
      <c r="J344" s="17" t="str">
        <f t="shared" si="90"/>
        <v/>
      </c>
      <c r="K344" s="17" t="str">
        <f t="shared" si="84"/>
        <v/>
      </c>
      <c r="L344" s="14" t="str">
        <f t="shared" si="97"/>
        <v/>
      </c>
      <c r="M344" s="14" t="str">
        <f t="shared" si="85"/>
        <v/>
      </c>
      <c r="N344" s="14" t="str">
        <f t="shared" si="96"/>
        <v/>
      </c>
      <c r="O344" s="14"/>
      <c r="P344" s="14"/>
      <c r="Q344" s="14"/>
      <c r="R344" s="14"/>
      <c r="S344" s="14" t="str">
        <f t="shared" si="91"/>
        <v/>
      </c>
      <c r="T344" s="14" t="str">
        <f t="shared" si="92"/>
        <v/>
      </c>
      <c r="U344" s="21" t="str">
        <f t="shared" si="93"/>
        <v/>
      </c>
      <c r="V344" s="6" t="str">
        <f t="shared" si="94"/>
        <v/>
      </c>
      <c r="W344" s="49"/>
    </row>
    <row r="345" spans="2:23" ht="13.5" customHeight="1" x14ac:dyDescent="0.25">
      <c r="B345" s="134" t="str">
        <f t="shared" si="95"/>
        <v/>
      </c>
      <c r="C345" s="136"/>
      <c r="D345" s="20" t="str">
        <f t="shared" si="82"/>
        <v/>
      </c>
      <c r="E345" s="17" t="str">
        <f t="shared" si="86"/>
        <v/>
      </c>
      <c r="F345" s="17" t="str">
        <f t="shared" si="87"/>
        <v/>
      </c>
      <c r="G345" s="17" t="str">
        <f t="shared" si="88"/>
        <v/>
      </c>
      <c r="H345" s="17" t="str">
        <f t="shared" si="83"/>
        <v/>
      </c>
      <c r="I345" s="17" t="str">
        <f t="shared" si="89"/>
        <v/>
      </c>
      <c r="J345" s="17" t="str">
        <f t="shared" si="90"/>
        <v/>
      </c>
      <c r="K345" s="17" t="str">
        <f t="shared" si="84"/>
        <v/>
      </c>
      <c r="L345" s="14" t="str">
        <f t="shared" si="97"/>
        <v/>
      </c>
      <c r="M345" s="14" t="str">
        <f t="shared" si="85"/>
        <v/>
      </c>
      <c r="N345" s="14" t="str">
        <f t="shared" si="96"/>
        <v/>
      </c>
      <c r="O345" s="14"/>
      <c r="P345" s="14"/>
      <c r="Q345" s="14"/>
      <c r="R345" s="14"/>
      <c r="S345" s="14" t="str">
        <f t="shared" si="91"/>
        <v/>
      </c>
      <c r="T345" s="14" t="str">
        <f t="shared" si="92"/>
        <v/>
      </c>
      <c r="U345" s="21" t="str">
        <f t="shared" si="93"/>
        <v/>
      </c>
      <c r="V345" s="6" t="str">
        <f t="shared" si="94"/>
        <v/>
      </c>
      <c r="W345" s="49"/>
    </row>
    <row r="346" spans="2:23" ht="13.5" customHeight="1" x14ac:dyDescent="0.25">
      <c r="B346" s="134" t="str">
        <f t="shared" si="95"/>
        <v/>
      </c>
      <c r="C346" s="136"/>
      <c r="D346" s="20" t="str">
        <f t="shared" si="82"/>
        <v/>
      </c>
      <c r="E346" s="17" t="str">
        <f t="shared" si="86"/>
        <v/>
      </c>
      <c r="F346" s="17" t="str">
        <f t="shared" si="87"/>
        <v/>
      </c>
      <c r="G346" s="17" t="str">
        <f t="shared" si="88"/>
        <v/>
      </c>
      <c r="H346" s="17" t="str">
        <f t="shared" si="83"/>
        <v/>
      </c>
      <c r="I346" s="17" t="str">
        <f t="shared" si="89"/>
        <v/>
      </c>
      <c r="J346" s="17" t="str">
        <f t="shared" si="90"/>
        <v/>
      </c>
      <c r="K346" s="17" t="str">
        <f t="shared" si="84"/>
        <v/>
      </c>
      <c r="L346" s="14" t="str">
        <f t="shared" si="97"/>
        <v/>
      </c>
      <c r="M346" s="14" t="str">
        <f t="shared" si="85"/>
        <v/>
      </c>
      <c r="N346" s="14" t="str">
        <f t="shared" si="96"/>
        <v/>
      </c>
      <c r="O346" s="14"/>
      <c r="P346" s="14"/>
      <c r="Q346" s="14"/>
      <c r="R346" s="14"/>
      <c r="S346" s="14" t="str">
        <f t="shared" si="91"/>
        <v/>
      </c>
      <c r="T346" s="14" t="str">
        <f t="shared" si="92"/>
        <v/>
      </c>
      <c r="U346" s="21" t="str">
        <f t="shared" si="93"/>
        <v/>
      </c>
      <c r="V346" s="6" t="str">
        <f t="shared" si="94"/>
        <v/>
      </c>
      <c r="W346" s="49"/>
    </row>
    <row r="347" spans="2:23" ht="13.5" customHeight="1" x14ac:dyDescent="0.25">
      <c r="B347" s="134" t="str">
        <f t="shared" si="95"/>
        <v/>
      </c>
      <c r="C347" s="136"/>
      <c r="D347" s="20" t="str">
        <f t="shared" ref="D347:D410" si="98">IF(E347="","",ABS(E346-E347))</f>
        <v/>
      </c>
      <c r="E347" s="17" t="str">
        <f t="shared" si="86"/>
        <v/>
      </c>
      <c r="F347" s="17" t="str">
        <f t="shared" si="87"/>
        <v/>
      </c>
      <c r="G347" s="17" t="str">
        <f t="shared" si="88"/>
        <v/>
      </c>
      <c r="H347" s="17" t="str">
        <f t="shared" ref="H347:H410" si="99">IF(C347="","",AVERAGE(D:D))</f>
        <v/>
      </c>
      <c r="I347" s="17" t="str">
        <f t="shared" si="89"/>
        <v/>
      </c>
      <c r="J347" s="17" t="str">
        <f t="shared" si="90"/>
        <v/>
      </c>
      <c r="K347" s="17" t="str">
        <f t="shared" ref="K347:K410" si="100">IF(C347="","",AVERAGE(E:E))</f>
        <v/>
      </c>
      <c r="L347" s="14" t="str">
        <f t="shared" si="97"/>
        <v/>
      </c>
      <c r="M347" s="14" t="str">
        <f t="shared" si="85"/>
        <v/>
      </c>
      <c r="N347" s="14" t="str">
        <f t="shared" si="96"/>
        <v/>
      </c>
      <c r="O347" s="14"/>
      <c r="P347" s="14"/>
      <c r="Q347" s="14"/>
      <c r="R347" s="14"/>
      <c r="S347" s="14" t="str">
        <f t="shared" si="91"/>
        <v/>
      </c>
      <c r="T347" s="14" t="str">
        <f t="shared" si="92"/>
        <v/>
      </c>
      <c r="U347" s="21" t="str">
        <f t="shared" si="93"/>
        <v/>
      </c>
      <c r="V347" s="6" t="str">
        <f t="shared" si="94"/>
        <v/>
      </c>
      <c r="W347" s="49"/>
    </row>
    <row r="348" spans="2:23" ht="13.5" customHeight="1" x14ac:dyDescent="0.25">
      <c r="B348" s="134" t="str">
        <f t="shared" si="95"/>
        <v/>
      </c>
      <c r="C348" s="136"/>
      <c r="D348" s="20" t="str">
        <f t="shared" si="98"/>
        <v/>
      </c>
      <c r="E348" s="17" t="str">
        <f t="shared" si="86"/>
        <v/>
      </c>
      <c r="F348" s="17" t="str">
        <f t="shared" si="87"/>
        <v/>
      </c>
      <c r="G348" s="17" t="str">
        <f t="shared" si="88"/>
        <v/>
      </c>
      <c r="H348" s="17" t="str">
        <f t="shared" si="99"/>
        <v/>
      </c>
      <c r="I348" s="17" t="str">
        <f t="shared" si="89"/>
        <v/>
      </c>
      <c r="J348" s="17" t="str">
        <f t="shared" si="90"/>
        <v/>
      </c>
      <c r="K348" s="17" t="str">
        <f t="shared" si="100"/>
        <v/>
      </c>
      <c r="L348" s="14" t="str">
        <f t="shared" si="97"/>
        <v/>
      </c>
      <c r="M348" s="14" t="str">
        <f t="shared" ref="M348:M411" si="101">IF(C348="","",IF(OR(AND(COUNT(D348:D353)=6,D348&lt;D349,D349&lt;D350,D350&lt;D351,D351&lt;D352,D352&lt;D353),AND(COUNT(D348:D353)=6,D348&gt;D349,D349&gt;D350,D350&gt;D351,D351&gt;D352,D352&gt;D353)),"SPECIAL CAUSE-MR Trend",IF(OR(AND(COUNT(E348:E353)=6,E348&lt;E349,E349&lt;E350,E350&lt;E351,E351&lt;E352,E352&lt;E353),AND(COUNT(E348:E353)=6,E348&gt;E349,E349&gt;E350,E350&gt;E351,E351&gt;E352,E352&gt;E353)),"SPECIAL CAUSE-Ind Trend","")))</f>
        <v/>
      </c>
      <c r="N348" s="14" t="str">
        <f t="shared" si="96"/>
        <v/>
      </c>
      <c r="O348" s="14"/>
      <c r="P348" s="14"/>
      <c r="Q348" s="14"/>
      <c r="R348" s="14"/>
      <c r="S348" s="14" t="str">
        <f t="shared" si="91"/>
        <v/>
      </c>
      <c r="T348" s="14" t="str">
        <f t="shared" si="92"/>
        <v/>
      </c>
      <c r="U348" s="21" t="str">
        <f t="shared" si="93"/>
        <v/>
      </c>
      <c r="V348" s="6" t="str">
        <f t="shared" si="94"/>
        <v/>
      </c>
      <c r="W348" s="49"/>
    </row>
    <row r="349" spans="2:23" ht="13.5" customHeight="1" x14ac:dyDescent="0.25">
      <c r="B349" s="134" t="str">
        <f t="shared" si="95"/>
        <v/>
      </c>
      <c r="C349" s="136"/>
      <c r="D349" s="20" t="str">
        <f t="shared" si="98"/>
        <v/>
      </c>
      <c r="E349" s="17" t="str">
        <f t="shared" si="86"/>
        <v/>
      </c>
      <c r="F349" s="17" t="str">
        <f t="shared" si="87"/>
        <v/>
      </c>
      <c r="G349" s="17" t="str">
        <f t="shared" si="88"/>
        <v/>
      </c>
      <c r="H349" s="17" t="str">
        <f t="shared" si="99"/>
        <v/>
      </c>
      <c r="I349" s="17" t="str">
        <f t="shared" si="89"/>
        <v/>
      </c>
      <c r="J349" s="17" t="str">
        <f t="shared" si="90"/>
        <v/>
      </c>
      <c r="K349" s="17" t="str">
        <f t="shared" si="100"/>
        <v/>
      </c>
      <c r="L349" s="14" t="str">
        <f t="shared" si="97"/>
        <v/>
      </c>
      <c r="M349" s="14" t="str">
        <f t="shared" si="101"/>
        <v/>
      </c>
      <c r="N349" s="14" t="str">
        <f t="shared" si="96"/>
        <v/>
      </c>
      <c r="O349" s="14"/>
      <c r="P349" s="14"/>
      <c r="Q349" s="14"/>
      <c r="R349" s="14"/>
      <c r="S349" s="14" t="str">
        <f t="shared" si="91"/>
        <v/>
      </c>
      <c r="T349" s="14" t="str">
        <f t="shared" si="92"/>
        <v/>
      </c>
      <c r="U349" s="21" t="str">
        <f t="shared" si="93"/>
        <v/>
      </c>
      <c r="V349" s="6" t="str">
        <f t="shared" si="94"/>
        <v/>
      </c>
      <c r="W349" s="49"/>
    </row>
    <row r="350" spans="2:23" ht="13.5" customHeight="1" x14ac:dyDescent="0.25">
      <c r="B350" s="134" t="str">
        <f t="shared" si="95"/>
        <v/>
      </c>
      <c r="C350" s="136"/>
      <c r="D350" s="20" t="str">
        <f t="shared" si="98"/>
        <v/>
      </c>
      <c r="E350" s="17" t="str">
        <f t="shared" si="86"/>
        <v/>
      </c>
      <c r="F350" s="17" t="str">
        <f t="shared" si="87"/>
        <v/>
      </c>
      <c r="G350" s="17" t="str">
        <f t="shared" si="88"/>
        <v/>
      </c>
      <c r="H350" s="17" t="str">
        <f t="shared" si="99"/>
        <v/>
      </c>
      <c r="I350" s="17" t="str">
        <f t="shared" si="89"/>
        <v/>
      </c>
      <c r="J350" s="17" t="str">
        <f t="shared" si="90"/>
        <v/>
      </c>
      <c r="K350" s="17" t="str">
        <f t="shared" si="100"/>
        <v/>
      </c>
      <c r="L350" s="14" t="str">
        <f t="shared" si="97"/>
        <v/>
      </c>
      <c r="M350" s="14" t="str">
        <f t="shared" si="101"/>
        <v/>
      </c>
      <c r="N350" s="14" t="str">
        <f t="shared" si="96"/>
        <v/>
      </c>
      <c r="O350" s="14"/>
      <c r="P350" s="14"/>
      <c r="Q350" s="14"/>
      <c r="R350" s="14"/>
      <c r="S350" s="14" t="str">
        <f t="shared" si="91"/>
        <v/>
      </c>
      <c r="T350" s="14" t="str">
        <f t="shared" si="92"/>
        <v/>
      </c>
      <c r="U350" s="21" t="str">
        <f t="shared" si="93"/>
        <v/>
      </c>
      <c r="V350" s="6" t="str">
        <f t="shared" si="94"/>
        <v/>
      </c>
      <c r="W350" s="49"/>
    </row>
    <row r="351" spans="2:23" ht="13.5" customHeight="1" x14ac:dyDescent="0.25">
      <c r="B351" s="134" t="str">
        <f t="shared" si="95"/>
        <v/>
      </c>
      <c r="C351" s="136"/>
      <c r="D351" s="20" t="str">
        <f t="shared" si="98"/>
        <v/>
      </c>
      <c r="E351" s="17" t="str">
        <f t="shared" si="86"/>
        <v/>
      </c>
      <c r="F351" s="17" t="str">
        <f t="shared" si="87"/>
        <v/>
      </c>
      <c r="G351" s="17" t="str">
        <f t="shared" si="88"/>
        <v/>
      </c>
      <c r="H351" s="17" t="str">
        <f t="shared" si="99"/>
        <v/>
      </c>
      <c r="I351" s="17" t="str">
        <f t="shared" si="89"/>
        <v/>
      </c>
      <c r="J351" s="17" t="str">
        <f t="shared" si="90"/>
        <v/>
      </c>
      <c r="K351" s="17" t="str">
        <f t="shared" si="100"/>
        <v/>
      </c>
      <c r="L351" s="14" t="str">
        <f t="shared" si="97"/>
        <v/>
      </c>
      <c r="M351" s="14" t="str">
        <f t="shared" si="101"/>
        <v/>
      </c>
      <c r="N351" s="14" t="str">
        <f t="shared" si="96"/>
        <v/>
      </c>
      <c r="O351" s="14"/>
      <c r="P351" s="14"/>
      <c r="Q351" s="14"/>
      <c r="R351" s="14"/>
      <c r="S351" s="14" t="str">
        <f t="shared" si="91"/>
        <v/>
      </c>
      <c r="T351" s="14" t="str">
        <f t="shared" si="92"/>
        <v/>
      </c>
      <c r="U351" s="21" t="str">
        <f t="shared" si="93"/>
        <v/>
      </c>
      <c r="V351" s="6" t="str">
        <f t="shared" si="94"/>
        <v/>
      </c>
      <c r="W351" s="49"/>
    </row>
    <row r="352" spans="2:23" ht="13.5" customHeight="1" x14ac:dyDescent="0.25">
      <c r="B352" s="134" t="str">
        <f t="shared" si="95"/>
        <v/>
      </c>
      <c r="C352" s="136"/>
      <c r="D352" s="20" t="str">
        <f t="shared" si="98"/>
        <v/>
      </c>
      <c r="E352" s="17" t="str">
        <f t="shared" si="86"/>
        <v/>
      </c>
      <c r="F352" s="17" t="str">
        <f t="shared" si="87"/>
        <v/>
      </c>
      <c r="G352" s="17" t="str">
        <f t="shared" si="88"/>
        <v/>
      </c>
      <c r="H352" s="17" t="str">
        <f t="shared" si="99"/>
        <v/>
      </c>
      <c r="I352" s="17" t="str">
        <f t="shared" si="89"/>
        <v/>
      </c>
      <c r="J352" s="17" t="str">
        <f t="shared" si="90"/>
        <v/>
      </c>
      <c r="K352" s="17" t="str">
        <f t="shared" si="100"/>
        <v/>
      </c>
      <c r="L352" s="14" t="str">
        <f t="shared" si="97"/>
        <v/>
      </c>
      <c r="M352" s="14" t="str">
        <f t="shared" si="101"/>
        <v/>
      </c>
      <c r="N352" s="14" t="str">
        <f t="shared" si="96"/>
        <v/>
      </c>
      <c r="O352" s="14"/>
      <c r="P352" s="14"/>
      <c r="Q352" s="14"/>
      <c r="R352" s="14"/>
      <c r="S352" s="14" t="str">
        <f t="shared" si="91"/>
        <v/>
      </c>
      <c r="T352" s="14" t="str">
        <f t="shared" si="92"/>
        <v/>
      </c>
      <c r="U352" s="21" t="str">
        <f t="shared" si="93"/>
        <v/>
      </c>
      <c r="V352" s="6" t="str">
        <f t="shared" si="94"/>
        <v/>
      </c>
      <c r="W352" s="49"/>
    </row>
    <row r="353" spans="2:23" ht="13.5" customHeight="1" x14ac:dyDescent="0.25">
      <c r="B353" s="134" t="str">
        <f t="shared" si="95"/>
        <v/>
      </c>
      <c r="C353" s="136"/>
      <c r="D353" s="20" t="str">
        <f t="shared" si="98"/>
        <v/>
      </c>
      <c r="E353" s="17" t="str">
        <f t="shared" si="86"/>
        <v/>
      </c>
      <c r="F353" s="17" t="str">
        <f t="shared" si="87"/>
        <v/>
      </c>
      <c r="G353" s="17" t="str">
        <f t="shared" si="88"/>
        <v/>
      </c>
      <c r="H353" s="17" t="str">
        <f t="shared" si="99"/>
        <v/>
      </c>
      <c r="I353" s="17" t="str">
        <f t="shared" si="89"/>
        <v/>
      </c>
      <c r="J353" s="17" t="str">
        <f t="shared" si="90"/>
        <v/>
      </c>
      <c r="K353" s="17" t="str">
        <f t="shared" si="100"/>
        <v/>
      </c>
      <c r="L353" s="14" t="str">
        <f t="shared" si="97"/>
        <v/>
      </c>
      <c r="M353" s="14" t="str">
        <f t="shared" si="101"/>
        <v/>
      </c>
      <c r="N353" s="14" t="str">
        <f t="shared" si="96"/>
        <v/>
      </c>
      <c r="O353" s="14"/>
      <c r="P353" s="14"/>
      <c r="Q353" s="14"/>
      <c r="R353" s="14"/>
      <c r="S353" s="14" t="str">
        <f t="shared" si="91"/>
        <v/>
      </c>
      <c r="T353" s="14" t="str">
        <f t="shared" si="92"/>
        <v/>
      </c>
      <c r="U353" s="21" t="str">
        <f t="shared" si="93"/>
        <v/>
      </c>
      <c r="V353" s="6" t="str">
        <f t="shared" si="94"/>
        <v/>
      </c>
      <c r="W353" s="49"/>
    </row>
    <row r="354" spans="2:23" ht="13.5" customHeight="1" x14ac:dyDescent="0.25">
      <c r="B354" s="134" t="str">
        <f t="shared" si="95"/>
        <v/>
      </c>
      <c r="C354" s="136"/>
      <c r="D354" s="20" t="str">
        <f t="shared" si="98"/>
        <v/>
      </c>
      <c r="E354" s="17" t="str">
        <f t="shared" si="86"/>
        <v/>
      </c>
      <c r="F354" s="17" t="str">
        <f t="shared" si="87"/>
        <v/>
      </c>
      <c r="G354" s="17" t="str">
        <f t="shared" si="88"/>
        <v/>
      </c>
      <c r="H354" s="17" t="str">
        <f t="shared" si="99"/>
        <v/>
      </c>
      <c r="I354" s="17" t="str">
        <f t="shared" si="89"/>
        <v/>
      </c>
      <c r="J354" s="17" t="str">
        <f t="shared" si="90"/>
        <v/>
      </c>
      <c r="K354" s="17" t="str">
        <f t="shared" si="100"/>
        <v/>
      </c>
      <c r="L354" s="14" t="str">
        <f t="shared" si="97"/>
        <v/>
      </c>
      <c r="M354" s="14" t="str">
        <f t="shared" si="101"/>
        <v/>
      </c>
      <c r="N354" s="14" t="str">
        <f t="shared" si="96"/>
        <v/>
      </c>
      <c r="O354" s="14"/>
      <c r="P354" s="14"/>
      <c r="Q354" s="14"/>
      <c r="R354" s="14"/>
      <c r="S354" s="14" t="str">
        <f t="shared" si="91"/>
        <v/>
      </c>
      <c r="T354" s="14" t="str">
        <f t="shared" si="92"/>
        <v/>
      </c>
      <c r="U354" s="21" t="str">
        <f t="shared" si="93"/>
        <v/>
      </c>
      <c r="V354" s="6" t="str">
        <f t="shared" si="94"/>
        <v/>
      </c>
      <c r="W354" s="49"/>
    </row>
    <row r="355" spans="2:23" ht="13.5" customHeight="1" x14ac:dyDescent="0.25">
      <c r="B355" s="134" t="str">
        <f t="shared" si="95"/>
        <v/>
      </c>
      <c r="C355" s="136"/>
      <c r="D355" s="20" t="str">
        <f t="shared" si="98"/>
        <v/>
      </c>
      <c r="E355" s="17" t="str">
        <f t="shared" si="86"/>
        <v/>
      </c>
      <c r="F355" s="17" t="str">
        <f t="shared" si="87"/>
        <v/>
      </c>
      <c r="G355" s="17" t="str">
        <f t="shared" si="88"/>
        <v/>
      </c>
      <c r="H355" s="17" t="str">
        <f t="shared" si="99"/>
        <v/>
      </c>
      <c r="I355" s="17" t="str">
        <f t="shared" si="89"/>
        <v/>
      </c>
      <c r="J355" s="17" t="str">
        <f t="shared" si="90"/>
        <v/>
      </c>
      <c r="K355" s="17" t="str">
        <f t="shared" si="100"/>
        <v/>
      </c>
      <c r="L355" s="14" t="str">
        <f t="shared" si="97"/>
        <v/>
      </c>
      <c r="M355" s="14" t="str">
        <f t="shared" si="101"/>
        <v/>
      </c>
      <c r="N355" s="14" t="str">
        <f t="shared" si="96"/>
        <v/>
      </c>
      <c r="O355" s="14"/>
      <c r="P355" s="14"/>
      <c r="Q355" s="14"/>
      <c r="R355" s="14"/>
      <c r="S355" s="14" t="str">
        <f t="shared" si="91"/>
        <v/>
      </c>
      <c r="T355" s="14" t="str">
        <f t="shared" si="92"/>
        <v/>
      </c>
      <c r="U355" s="21" t="str">
        <f t="shared" si="93"/>
        <v/>
      </c>
      <c r="V355" s="6" t="str">
        <f t="shared" si="94"/>
        <v/>
      </c>
      <c r="W355" s="49"/>
    </row>
    <row r="356" spans="2:23" ht="13.5" customHeight="1" x14ac:dyDescent="0.25">
      <c r="B356" s="134" t="str">
        <f t="shared" si="95"/>
        <v/>
      </c>
      <c r="C356" s="136"/>
      <c r="D356" s="20" t="str">
        <f t="shared" si="98"/>
        <v/>
      </c>
      <c r="E356" s="17" t="str">
        <f t="shared" si="86"/>
        <v/>
      </c>
      <c r="F356" s="17" t="str">
        <f t="shared" si="87"/>
        <v/>
      </c>
      <c r="G356" s="17" t="str">
        <f t="shared" si="88"/>
        <v/>
      </c>
      <c r="H356" s="17" t="str">
        <f t="shared" si="99"/>
        <v/>
      </c>
      <c r="I356" s="17" t="str">
        <f t="shared" si="89"/>
        <v/>
      </c>
      <c r="J356" s="17" t="str">
        <f t="shared" si="90"/>
        <v/>
      </c>
      <c r="K356" s="17" t="str">
        <f t="shared" si="100"/>
        <v/>
      </c>
      <c r="L356" s="14" t="str">
        <f t="shared" si="97"/>
        <v/>
      </c>
      <c r="M356" s="14" t="str">
        <f t="shared" si="101"/>
        <v/>
      </c>
      <c r="N356" s="14" t="str">
        <f t="shared" si="96"/>
        <v/>
      </c>
      <c r="O356" s="14"/>
      <c r="P356" s="14"/>
      <c r="Q356" s="14"/>
      <c r="R356" s="14"/>
      <c r="S356" s="14" t="str">
        <f t="shared" si="91"/>
        <v/>
      </c>
      <c r="T356" s="14" t="str">
        <f t="shared" si="92"/>
        <v/>
      </c>
      <c r="U356" s="21" t="str">
        <f t="shared" si="93"/>
        <v/>
      </c>
      <c r="V356" s="6" t="str">
        <f t="shared" si="94"/>
        <v/>
      </c>
      <c r="W356" s="49"/>
    </row>
    <row r="357" spans="2:23" ht="13.5" customHeight="1" x14ac:dyDescent="0.25">
      <c r="B357" s="134" t="str">
        <f t="shared" si="95"/>
        <v/>
      </c>
      <c r="C357" s="136"/>
      <c r="D357" s="20" t="str">
        <f t="shared" si="98"/>
        <v/>
      </c>
      <c r="E357" s="17" t="str">
        <f t="shared" si="86"/>
        <v/>
      </c>
      <c r="F357" s="17" t="str">
        <f t="shared" si="87"/>
        <v/>
      </c>
      <c r="G357" s="17" t="str">
        <f t="shared" si="88"/>
        <v/>
      </c>
      <c r="H357" s="17" t="str">
        <f t="shared" si="99"/>
        <v/>
      </c>
      <c r="I357" s="17" t="str">
        <f t="shared" si="89"/>
        <v/>
      </c>
      <c r="J357" s="17" t="str">
        <f t="shared" si="90"/>
        <v/>
      </c>
      <c r="K357" s="17" t="str">
        <f t="shared" si="100"/>
        <v/>
      </c>
      <c r="L357" s="14" t="str">
        <f t="shared" si="97"/>
        <v/>
      </c>
      <c r="M357" s="14" t="str">
        <f t="shared" si="101"/>
        <v/>
      </c>
      <c r="N357" s="14" t="str">
        <f t="shared" si="96"/>
        <v/>
      </c>
      <c r="O357" s="14"/>
      <c r="P357" s="14"/>
      <c r="Q357" s="14"/>
      <c r="R357" s="14"/>
      <c r="S357" s="14" t="str">
        <f t="shared" si="91"/>
        <v/>
      </c>
      <c r="T357" s="14" t="str">
        <f t="shared" si="92"/>
        <v/>
      </c>
      <c r="U357" s="21" t="str">
        <f t="shared" si="93"/>
        <v/>
      </c>
      <c r="V357" s="6" t="str">
        <f t="shared" si="94"/>
        <v/>
      </c>
      <c r="W357" s="49"/>
    </row>
    <row r="358" spans="2:23" ht="13.5" customHeight="1" x14ac:dyDescent="0.25">
      <c r="B358" s="134" t="str">
        <f t="shared" si="95"/>
        <v/>
      </c>
      <c r="C358" s="136"/>
      <c r="D358" s="20" t="str">
        <f t="shared" si="98"/>
        <v/>
      </c>
      <c r="E358" s="17" t="str">
        <f t="shared" si="86"/>
        <v/>
      </c>
      <c r="F358" s="17" t="str">
        <f t="shared" si="87"/>
        <v/>
      </c>
      <c r="G358" s="17" t="str">
        <f t="shared" si="88"/>
        <v/>
      </c>
      <c r="H358" s="17" t="str">
        <f t="shared" si="99"/>
        <v/>
      </c>
      <c r="I358" s="17" t="str">
        <f t="shared" si="89"/>
        <v/>
      </c>
      <c r="J358" s="17" t="str">
        <f t="shared" si="90"/>
        <v/>
      </c>
      <c r="K358" s="17" t="str">
        <f t="shared" si="100"/>
        <v/>
      </c>
      <c r="L358" s="14" t="str">
        <f t="shared" si="97"/>
        <v/>
      </c>
      <c r="M358" s="14" t="str">
        <f t="shared" si="101"/>
        <v/>
      </c>
      <c r="N358" s="14" t="str">
        <f t="shared" si="96"/>
        <v/>
      </c>
      <c r="O358" s="14"/>
      <c r="P358" s="14"/>
      <c r="Q358" s="14"/>
      <c r="R358" s="14"/>
      <c r="S358" s="14" t="str">
        <f t="shared" si="91"/>
        <v/>
      </c>
      <c r="T358" s="14" t="str">
        <f t="shared" si="92"/>
        <v/>
      </c>
      <c r="U358" s="21" t="str">
        <f t="shared" si="93"/>
        <v/>
      </c>
      <c r="V358" s="6" t="str">
        <f t="shared" si="94"/>
        <v/>
      </c>
      <c r="W358" s="49"/>
    </row>
    <row r="359" spans="2:23" ht="13.5" customHeight="1" x14ac:dyDescent="0.25">
      <c r="B359" s="134" t="str">
        <f t="shared" si="95"/>
        <v/>
      </c>
      <c r="C359" s="136"/>
      <c r="D359" s="20" t="str">
        <f t="shared" si="98"/>
        <v/>
      </c>
      <c r="E359" s="17" t="str">
        <f t="shared" si="86"/>
        <v/>
      </c>
      <c r="F359" s="17" t="str">
        <f t="shared" si="87"/>
        <v/>
      </c>
      <c r="G359" s="17" t="str">
        <f t="shared" si="88"/>
        <v/>
      </c>
      <c r="H359" s="17" t="str">
        <f t="shared" si="99"/>
        <v/>
      </c>
      <c r="I359" s="17" t="str">
        <f t="shared" si="89"/>
        <v/>
      </c>
      <c r="J359" s="17" t="str">
        <f t="shared" si="90"/>
        <v/>
      </c>
      <c r="K359" s="17" t="str">
        <f t="shared" si="100"/>
        <v/>
      </c>
      <c r="L359" s="14" t="str">
        <f t="shared" si="97"/>
        <v/>
      </c>
      <c r="M359" s="14" t="str">
        <f t="shared" si="101"/>
        <v/>
      </c>
      <c r="N359" s="14" t="str">
        <f t="shared" si="96"/>
        <v/>
      </c>
      <c r="O359" s="14"/>
      <c r="P359" s="14"/>
      <c r="Q359" s="14"/>
      <c r="R359" s="14"/>
      <c r="S359" s="14" t="str">
        <f t="shared" si="91"/>
        <v/>
      </c>
      <c r="T359" s="14" t="str">
        <f t="shared" si="92"/>
        <v/>
      </c>
      <c r="U359" s="21" t="str">
        <f t="shared" si="93"/>
        <v/>
      </c>
      <c r="V359" s="6" t="str">
        <f t="shared" si="94"/>
        <v/>
      </c>
      <c r="W359" s="49"/>
    </row>
    <row r="360" spans="2:23" ht="13.5" customHeight="1" x14ac:dyDescent="0.25">
      <c r="B360" s="134" t="str">
        <f t="shared" si="95"/>
        <v/>
      </c>
      <c r="C360" s="136"/>
      <c r="D360" s="20" t="str">
        <f t="shared" si="98"/>
        <v/>
      </c>
      <c r="E360" s="17" t="str">
        <f t="shared" si="86"/>
        <v/>
      </c>
      <c r="F360" s="17" t="str">
        <f t="shared" si="87"/>
        <v/>
      </c>
      <c r="G360" s="17" t="str">
        <f t="shared" si="88"/>
        <v/>
      </c>
      <c r="H360" s="17" t="str">
        <f t="shared" si="99"/>
        <v/>
      </c>
      <c r="I360" s="17" t="str">
        <f t="shared" si="89"/>
        <v/>
      </c>
      <c r="J360" s="17" t="str">
        <f t="shared" si="90"/>
        <v/>
      </c>
      <c r="K360" s="17" t="str">
        <f t="shared" si="100"/>
        <v/>
      </c>
      <c r="L360" s="14" t="str">
        <f t="shared" si="97"/>
        <v/>
      </c>
      <c r="M360" s="14" t="str">
        <f t="shared" si="101"/>
        <v/>
      </c>
      <c r="N360" s="14" t="str">
        <f t="shared" si="96"/>
        <v/>
      </c>
      <c r="O360" s="14"/>
      <c r="P360" s="14"/>
      <c r="Q360" s="14"/>
      <c r="R360" s="14"/>
      <c r="S360" s="14" t="str">
        <f t="shared" si="91"/>
        <v/>
      </c>
      <c r="T360" s="14" t="str">
        <f t="shared" si="92"/>
        <v/>
      </c>
      <c r="U360" s="21" t="str">
        <f t="shared" si="93"/>
        <v/>
      </c>
      <c r="V360" s="6" t="str">
        <f t="shared" si="94"/>
        <v/>
      </c>
      <c r="W360" s="49"/>
    </row>
    <row r="361" spans="2:23" ht="13.5" customHeight="1" x14ac:dyDescent="0.25">
      <c r="B361" s="134" t="str">
        <f t="shared" si="95"/>
        <v/>
      </c>
      <c r="C361" s="136"/>
      <c r="D361" s="20" t="str">
        <f t="shared" si="98"/>
        <v/>
      </c>
      <c r="E361" s="17" t="str">
        <f t="shared" si="86"/>
        <v/>
      </c>
      <c r="F361" s="17" t="str">
        <f t="shared" si="87"/>
        <v/>
      </c>
      <c r="G361" s="17" t="str">
        <f t="shared" si="88"/>
        <v/>
      </c>
      <c r="H361" s="17" t="str">
        <f t="shared" si="99"/>
        <v/>
      </c>
      <c r="I361" s="17" t="str">
        <f t="shared" si="89"/>
        <v/>
      </c>
      <c r="J361" s="17" t="str">
        <f t="shared" si="90"/>
        <v/>
      </c>
      <c r="K361" s="17" t="str">
        <f t="shared" si="100"/>
        <v/>
      </c>
      <c r="L361" s="14" t="str">
        <f t="shared" si="97"/>
        <v/>
      </c>
      <c r="M361" s="14" t="str">
        <f t="shared" si="101"/>
        <v/>
      </c>
      <c r="N361" s="14" t="str">
        <f t="shared" si="96"/>
        <v/>
      </c>
      <c r="O361" s="14"/>
      <c r="P361" s="14"/>
      <c r="Q361" s="14"/>
      <c r="R361" s="14"/>
      <c r="S361" s="14" t="str">
        <f t="shared" si="91"/>
        <v/>
      </c>
      <c r="T361" s="14" t="str">
        <f t="shared" si="92"/>
        <v/>
      </c>
      <c r="U361" s="21" t="str">
        <f t="shared" si="93"/>
        <v/>
      </c>
      <c r="V361" s="6" t="str">
        <f t="shared" si="94"/>
        <v/>
      </c>
      <c r="W361" s="49"/>
    </row>
    <row r="362" spans="2:23" ht="13.5" customHeight="1" x14ac:dyDescent="0.25">
      <c r="B362" s="134" t="str">
        <f t="shared" si="95"/>
        <v/>
      </c>
      <c r="C362" s="136"/>
      <c r="D362" s="20" t="str">
        <f t="shared" si="98"/>
        <v/>
      </c>
      <c r="E362" s="17" t="str">
        <f t="shared" si="86"/>
        <v/>
      </c>
      <c r="F362" s="17" t="str">
        <f t="shared" si="87"/>
        <v/>
      </c>
      <c r="G362" s="17" t="str">
        <f t="shared" si="88"/>
        <v/>
      </c>
      <c r="H362" s="17" t="str">
        <f t="shared" si="99"/>
        <v/>
      </c>
      <c r="I362" s="17" t="str">
        <f t="shared" si="89"/>
        <v/>
      </c>
      <c r="J362" s="17" t="str">
        <f t="shared" si="90"/>
        <v/>
      </c>
      <c r="K362" s="17" t="str">
        <f t="shared" si="100"/>
        <v/>
      </c>
      <c r="L362" s="14" t="str">
        <f t="shared" si="97"/>
        <v/>
      </c>
      <c r="M362" s="14" t="str">
        <f t="shared" si="101"/>
        <v/>
      </c>
      <c r="N362" s="14" t="str">
        <f t="shared" si="96"/>
        <v/>
      </c>
      <c r="O362" s="14"/>
      <c r="P362" s="14"/>
      <c r="Q362" s="14"/>
      <c r="R362" s="14"/>
      <c r="S362" s="14" t="str">
        <f t="shared" si="91"/>
        <v/>
      </c>
      <c r="T362" s="14" t="str">
        <f t="shared" si="92"/>
        <v/>
      </c>
      <c r="U362" s="21" t="str">
        <f t="shared" si="93"/>
        <v/>
      </c>
      <c r="V362" s="6" t="str">
        <f t="shared" si="94"/>
        <v/>
      </c>
      <c r="W362" s="49"/>
    </row>
    <row r="363" spans="2:23" ht="13.5" customHeight="1" x14ac:dyDescent="0.25">
      <c r="B363" s="134" t="str">
        <f t="shared" si="95"/>
        <v/>
      </c>
      <c r="C363" s="136"/>
      <c r="D363" s="20" t="str">
        <f t="shared" si="98"/>
        <v/>
      </c>
      <c r="E363" s="17" t="str">
        <f t="shared" si="86"/>
        <v/>
      </c>
      <c r="F363" s="17" t="str">
        <f t="shared" si="87"/>
        <v/>
      </c>
      <c r="G363" s="17" t="str">
        <f t="shared" si="88"/>
        <v/>
      </c>
      <c r="H363" s="17" t="str">
        <f t="shared" si="99"/>
        <v/>
      </c>
      <c r="I363" s="17" t="str">
        <f t="shared" si="89"/>
        <v/>
      </c>
      <c r="J363" s="17" t="str">
        <f t="shared" si="90"/>
        <v/>
      </c>
      <c r="K363" s="17" t="str">
        <f t="shared" si="100"/>
        <v/>
      </c>
      <c r="L363" s="14" t="str">
        <f t="shared" si="97"/>
        <v/>
      </c>
      <c r="M363" s="14" t="str">
        <f t="shared" si="101"/>
        <v/>
      </c>
      <c r="N363" s="14" t="str">
        <f t="shared" si="96"/>
        <v/>
      </c>
      <c r="O363" s="14"/>
      <c r="P363" s="14"/>
      <c r="Q363" s="14"/>
      <c r="R363" s="14"/>
      <c r="S363" s="14" t="str">
        <f t="shared" si="91"/>
        <v/>
      </c>
      <c r="T363" s="14" t="str">
        <f t="shared" si="92"/>
        <v/>
      </c>
      <c r="U363" s="21" t="str">
        <f t="shared" si="93"/>
        <v/>
      </c>
      <c r="V363" s="6" t="str">
        <f t="shared" si="94"/>
        <v/>
      </c>
      <c r="W363" s="49"/>
    </row>
    <row r="364" spans="2:23" ht="13.5" customHeight="1" x14ac:dyDescent="0.25">
      <c r="B364" s="134" t="str">
        <f t="shared" si="95"/>
        <v/>
      </c>
      <c r="C364" s="136"/>
      <c r="D364" s="20" t="str">
        <f t="shared" si="98"/>
        <v/>
      </c>
      <c r="E364" s="17" t="str">
        <f t="shared" si="86"/>
        <v/>
      </c>
      <c r="F364" s="17" t="str">
        <f t="shared" si="87"/>
        <v/>
      </c>
      <c r="G364" s="17" t="str">
        <f t="shared" si="88"/>
        <v/>
      </c>
      <c r="H364" s="17" t="str">
        <f t="shared" si="99"/>
        <v/>
      </c>
      <c r="I364" s="17" t="str">
        <f t="shared" si="89"/>
        <v/>
      </c>
      <c r="J364" s="17" t="str">
        <f t="shared" si="90"/>
        <v/>
      </c>
      <c r="K364" s="17" t="str">
        <f t="shared" si="100"/>
        <v/>
      </c>
      <c r="L364" s="14" t="str">
        <f t="shared" si="97"/>
        <v/>
      </c>
      <c r="M364" s="14" t="str">
        <f t="shared" si="101"/>
        <v/>
      </c>
      <c r="N364" s="14" t="str">
        <f t="shared" si="96"/>
        <v/>
      </c>
      <c r="O364" s="14"/>
      <c r="P364" s="14"/>
      <c r="Q364" s="14"/>
      <c r="R364" s="14"/>
      <c r="S364" s="14" t="str">
        <f t="shared" si="91"/>
        <v/>
      </c>
      <c r="T364" s="14" t="str">
        <f t="shared" si="92"/>
        <v/>
      </c>
      <c r="U364" s="21" t="str">
        <f t="shared" si="93"/>
        <v/>
      </c>
      <c r="V364" s="6" t="str">
        <f t="shared" si="94"/>
        <v/>
      </c>
      <c r="W364" s="49"/>
    </row>
    <row r="365" spans="2:23" ht="13.5" customHeight="1" x14ac:dyDescent="0.25">
      <c r="B365" s="134" t="str">
        <f t="shared" si="95"/>
        <v/>
      </c>
      <c r="C365" s="136"/>
      <c r="D365" s="20" t="str">
        <f t="shared" si="98"/>
        <v/>
      </c>
      <c r="E365" s="17" t="str">
        <f t="shared" si="86"/>
        <v/>
      </c>
      <c r="F365" s="17" t="str">
        <f t="shared" si="87"/>
        <v/>
      </c>
      <c r="G365" s="17" t="str">
        <f t="shared" si="88"/>
        <v/>
      </c>
      <c r="H365" s="17" t="str">
        <f t="shared" si="99"/>
        <v/>
      </c>
      <c r="I365" s="17" t="str">
        <f t="shared" si="89"/>
        <v/>
      </c>
      <c r="J365" s="17" t="str">
        <f t="shared" si="90"/>
        <v/>
      </c>
      <c r="K365" s="17" t="str">
        <f t="shared" si="100"/>
        <v/>
      </c>
      <c r="L365" s="14" t="str">
        <f t="shared" si="97"/>
        <v/>
      </c>
      <c r="M365" s="14" t="str">
        <f t="shared" si="101"/>
        <v/>
      </c>
      <c r="N365" s="14" t="str">
        <f t="shared" si="96"/>
        <v/>
      </c>
      <c r="O365" s="14"/>
      <c r="P365" s="14"/>
      <c r="Q365" s="14"/>
      <c r="R365" s="14"/>
      <c r="S365" s="14" t="str">
        <f t="shared" si="91"/>
        <v/>
      </c>
      <c r="T365" s="14" t="str">
        <f t="shared" si="92"/>
        <v/>
      </c>
      <c r="U365" s="21" t="str">
        <f t="shared" si="93"/>
        <v/>
      </c>
      <c r="V365" s="6" t="str">
        <f t="shared" si="94"/>
        <v/>
      </c>
      <c r="W365" s="49"/>
    </row>
    <row r="366" spans="2:23" ht="13.5" customHeight="1" x14ac:dyDescent="0.25">
      <c r="B366" s="134" t="str">
        <f t="shared" si="95"/>
        <v/>
      </c>
      <c r="C366" s="136"/>
      <c r="D366" s="20" t="str">
        <f t="shared" si="98"/>
        <v/>
      </c>
      <c r="E366" s="17" t="str">
        <f t="shared" si="86"/>
        <v/>
      </c>
      <c r="F366" s="17" t="str">
        <f t="shared" si="87"/>
        <v/>
      </c>
      <c r="G366" s="17" t="str">
        <f t="shared" si="88"/>
        <v/>
      </c>
      <c r="H366" s="17" t="str">
        <f t="shared" si="99"/>
        <v/>
      </c>
      <c r="I366" s="17" t="str">
        <f t="shared" si="89"/>
        <v/>
      </c>
      <c r="J366" s="17" t="str">
        <f t="shared" si="90"/>
        <v/>
      </c>
      <c r="K366" s="17" t="str">
        <f t="shared" si="100"/>
        <v/>
      </c>
      <c r="L366" s="14" t="str">
        <f t="shared" si="97"/>
        <v/>
      </c>
      <c r="M366" s="14" t="str">
        <f t="shared" si="101"/>
        <v/>
      </c>
      <c r="N366" s="14" t="str">
        <f t="shared" si="96"/>
        <v/>
      </c>
      <c r="O366" s="14"/>
      <c r="P366" s="14"/>
      <c r="Q366" s="14"/>
      <c r="R366" s="14"/>
      <c r="S366" s="14" t="str">
        <f t="shared" si="91"/>
        <v/>
      </c>
      <c r="T366" s="14" t="str">
        <f t="shared" si="92"/>
        <v/>
      </c>
      <c r="U366" s="21" t="str">
        <f t="shared" si="93"/>
        <v/>
      </c>
      <c r="V366" s="6" t="str">
        <f t="shared" si="94"/>
        <v/>
      </c>
      <c r="W366" s="49"/>
    </row>
    <row r="367" spans="2:23" ht="13.5" customHeight="1" x14ac:dyDescent="0.25">
      <c r="B367" s="134" t="str">
        <f t="shared" si="95"/>
        <v/>
      </c>
      <c r="C367" s="136"/>
      <c r="D367" s="20" t="str">
        <f t="shared" si="98"/>
        <v/>
      </c>
      <c r="E367" s="17" t="str">
        <f t="shared" si="86"/>
        <v/>
      </c>
      <c r="F367" s="17" t="str">
        <f t="shared" si="87"/>
        <v/>
      </c>
      <c r="G367" s="17" t="str">
        <f t="shared" si="88"/>
        <v/>
      </c>
      <c r="H367" s="17" t="str">
        <f t="shared" si="99"/>
        <v/>
      </c>
      <c r="I367" s="17" t="str">
        <f t="shared" si="89"/>
        <v/>
      </c>
      <c r="J367" s="17" t="str">
        <f t="shared" si="90"/>
        <v/>
      </c>
      <c r="K367" s="17" t="str">
        <f t="shared" si="100"/>
        <v/>
      </c>
      <c r="L367" s="14" t="str">
        <f t="shared" si="97"/>
        <v/>
      </c>
      <c r="M367" s="14" t="str">
        <f t="shared" si="101"/>
        <v/>
      </c>
      <c r="N367" s="14" t="str">
        <f t="shared" si="96"/>
        <v/>
      </c>
      <c r="O367" s="14"/>
      <c r="P367" s="14"/>
      <c r="Q367" s="14"/>
      <c r="R367" s="14"/>
      <c r="S367" s="14" t="str">
        <f t="shared" si="91"/>
        <v/>
      </c>
      <c r="T367" s="14" t="str">
        <f t="shared" si="92"/>
        <v/>
      </c>
      <c r="U367" s="21" t="str">
        <f t="shared" si="93"/>
        <v/>
      </c>
      <c r="V367" s="6" t="str">
        <f t="shared" si="94"/>
        <v/>
      </c>
      <c r="W367" s="49"/>
    </row>
    <row r="368" spans="2:23" ht="13.5" customHeight="1" x14ac:dyDescent="0.25">
      <c r="B368" s="134" t="str">
        <f t="shared" si="95"/>
        <v/>
      </c>
      <c r="C368" s="136"/>
      <c r="D368" s="20" t="str">
        <f t="shared" si="98"/>
        <v/>
      </c>
      <c r="E368" s="17" t="str">
        <f t="shared" si="86"/>
        <v/>
      </c>
      <c r="F368" s="17" t="str">
        <f t="shared" si="87"/>
        <v/>
      </c>
      <c r="G368" s="17" t="str">
        <f t="shared" si="88"/>
        <v/>
      </c>
      <c r="H368" s="17" t="str">
        <f t="shared" si="99"/>
        <v/>
      </c>
      <c r="I368" s="17" t="str">
        <f t="shared" si="89"/>
        <v/>
      </c>
      <c r="J368" s="17" t="str">
        <f t="shared" si="90"/>
        <v/>
      </c>
      <c r="K368" s="17" t="str">
        <f t="shared" si="100"/>
        <v/>
      </c>
      <c r="L368" s="14" t="str">
        <f t="shared" si="97"/>
        <v/>
      </c>
      <c r="M368" s="14" t="str">
        <f t="shared" si="101"/>
        <v/>
      </c>
      <c r="N368" s="14" t="str">
        <f t="shared" si="96"/>
        <v/>
      </c>
      <c r="O368" s="14"/>
      <c r="P368" s="14"/>
      <c r="Q368" s="14"/>
      <c r="R368" s="14"/>
      <c r="S368" s="14" t="str">
        <f t="shared" si="91"/>
        <v/>
      </c>
      <c r="T368" s="14" t="str">
        <f t="shared" si="92"/>
        <v/>
      </c>
      <c r="U368" s="21" t="str">
        <f t="shared" si="93"/>
        <v/>
      </c>
      <c r="V368" s="6" t="str">
        <f t="shared" si="94"/>
        <v/>
      </c>
      <c r="W368" s="49"/>
    </row>
    <row r="369" spans="2:23" ht="13.5" customHeight="1" x14ac:dyDescent="0.25">
      <c r="B369" s="134" t="str">
        <f t="shared" si="95"/>
        <v/>
      </c>
      <c r="C369" s="136"/>
      <c r="D369" s="20" t="str">
        <f t="shared" si="98"/>
        <v/>
      </c>
      <c r="E369" s="17" t="str">
        <f t="shared" si="86"/>
        <v/>
      </c>
      <c r="F369" s="17" t="str">
        <f t="shared" si="87"/>
        <v/>
      </c>
      <c r="G369" s="17" t="str">
        <f t="shared" si="88"/>
        <v/>
      </c>
      <c r="H369" s="17" t="str">
        <f t="shared" si="99"/>
        <v/>
      </c>
      <c r="I369" s="17" t="str">
        <f t="shared" si="89"/>
        <v/>
      </c>
      <c r="J369" s="17" t="str">
        <f t="shared" si="90"/>
        <v/>
      </c>
      <c r="K369" s="17" t="str">
        <f t="shared" si="100"/>
        <v/>
      </c>
      <c r="L369" s="14" t="str">
        <f t="shared" si="97"/>
        <v/>
      </c>
      <c r="M369" s="14" t="str">
        <f t="shared" si="101"/>
        <v/>
      </c>
      <c r="N369" s="14" t="str">
        <f t="shared" si="96"/>
        <v/>
      </c>
      <c r="O369" s="14"/>
      <c r="P369" s="14"/>
      <c r="Q369" s="14"/>
      <c r="R369" s="14"/>
      <c r="S369" s="14" t="str">
        <f t="shared" si="91"/>
        <v/>
      </c>
      <c r="T369" s="14" t="str">
        <f t="shared" si="92"/>
        <v/>
      </c>
      <c r="U369" s="21" t="str">
        <f t="shared" si="93"/>
        <v/>
      </c>
      <c r="V369" s="6" t="str">
        <f t="shared" si="94"/>
        <v/>
      </c>
      <c r="W369" s="49"/>
    </row>
    <row r="370" spans="2:23" ht="13.5" customHeight="1" x14ac:dyDescent="0.25">
      <c r="B370" s="134" t="str">
        <f t="shared" si="95"/>
        <v/>
      </c>
      <c r="C370" s="136"/>
      <c r="D370" s="20" t="str">
        <f t="shared" si="98"/>
        <v/>
      </c>
      <c r="E370" s="17" t="str">
        <f t="shared" si="86"/>
        <v/>
      </c>
      <c r="F370" s="17" t="str">
        <f t="shared" si="87"/>
        <v/>
      </c>
      <c r="G370" s="17" t="str">
        <f t="shared" si="88"/>
        <v/>
      </c>
      <c r="H370" s="17" t="str">
        <f t="shared" si="99"/>
        <v/>
      </c>
      <c r="I370" s="17" t="str">
        <f t="shared" si="89"/>
        <v/>
      </c>
      <c r="J370" s="17" t="str">
        <f t="shared" si="90"/>
        <v/>
      </c>
      <c r="K370" s="17" t="str">
        <f t="shared" si="100"/>
        <v/>
      </c>
      <c r="L370" s="14" t="str">
        <f t="shared" si="97"/>
        <v/>
      </c>
      <c r="M370" s="14" t="str">
        <f t="shared" si="101"/>
        <v/>
      </c>
      <c r="N370" s="14" t="str">
        <f t="shared" si="96"/>
        <v/>
      </c>
      <c r="O370" s="14"/>
      <c r="P370" s="14"/>
      <c r="Q370" s="14"/>
      <c r="R370" s="14"/>
      <c r="S370" s="14" t="str">
        <f t="shared" si="91"/>
        <v/>
      </c>
      <c r="T370" s="14" t="str">
        <f t="shared" si="92"/>
        <v/>
      </c>
      <c r="U370" s="21" t="str">
        <f t="shared" si="93"/>
        <v/>
      </c>
      <c r="V370" s="6" t="str">
        <f t="shared" si="94"/>
        <v/>
      </c>
      <c r="W370" s="49"/>
    </row>
    <row r="371" spans="2:23" ht="13.5" customHeight="1" x14ac:dyDescent="0.25">
      <c r="B371" s="134" t="str">
        <f t="shared" si="95"/>
        <v/>
      </c>
      <c r="C371" s="136"/>
      <c r="D371" s="20" t="str">
        <f t="shared" si="98"/>
        <v/>
      </c>
      <c r="E371" s="17" t="str">
        <f t="shared" si="86"/>
        <v/>
      </c>
      <c r="F371" s="17" t="str">
        <f t="shared" si="87"/>
        <v/>
      </c>
      <c r="G371" s="17" t="str">
        <f t="shared" si="88"/>
        <v/>
      </c>
      <c r="H371" s="17" t="str">
        <f t="shared" si="99"/>
        <v/>
      </c>
      <c r="I371" s="17" t="str">
        <f t="shared" si="89"/>
        <v/>
      </c>
      <c r="J371" s="17" t="str">
        <f t="shared" si="90"/>
        <v/>
      </c>
      <c r="K371" s="17" t="str">
        <f t="shared" si="100"/>
        <v/>
      </c>
      <c r="L371" s="14" t="str">
        <f t="shared" si="97"/>
        <v/>
      </c>
      <c r="M371" s="14" t="str">
        <f t="shared" si="101"/>
        <v/>
      </c>
      <c r="N371" s="14" t="str">
        <f t="shared" si="96"/>
        <v/>
      </c>
      <c r="O371" s="14"/>
      <c r="P371" s="14"/>
      <c r="Q371" s="14"/>
      <c r="R371" s="14"/>
      <c r="S371" s="14" t="str">
        <f t="shared" si="91"/>
        <v/>
      </c>
      <c r="T371" s="14" t="str">
        <f t="shared" si="92"/>
        <v/>
      </c>
      <c r="U371" s="21" t="str">
        <f t="shared" si="93"/>
        <v/>
      </c>
      <c r="V371" s="6" t="str">
        <f t="shared" si="94"/>
        <v/>
      </c>
      <c r="W371" s="49"/>
    </row>
    <row r="372" spans="2:23" ht="13.5" customHeight="1" x14ac:dyDescent="0.25">
      <c r="B372" s="134" t="str">
        <f t="shared" si="95"/>
        <v/>
      </c>
      <c r="C372" s="136"/>
      <c r="D372" s="20" t="str">
        <f t="shared" si="98"/>
        <v/>
      </c>
      <c r="E372" s="17" t="str">
        <f t="shared" si="86"/>
        <v/>
      </c>
      <c r="F372" s="17" t="str">
        <f t="shared" si="87"/>
        <v/>
      </c>
      <c r="G372" s="17" t="str">
        <f t="shared" si="88"/>
        <v/>
      </c>
      <c r="H372" s="17" t="str">
        <f t="shared" si="99"/>
        <v/>
      </c>
      <c r="I372" s="17" t="str">
        <f t="shared" si="89"/>
        <v/>
      </c>
      <c r="J372" s="17" t="str">
        <f t="shared" si="90"/>
        <v/>
      </c>
      <c r="K372" s="17" t="str">
        <f t="shared" si="100"/>
        <v/>
      </c>
      <c r="L372" s="14" t="str">
        <f t="shared" si="97"/>
        <v/>
      </c>
      <c r="M372" s="14" t="str">
        <f t="shared" si="101"/>
        <v/>
      </c>
      <c r="N372" s="14" t="str">
        <f t="shared" si="96"/>
        <v/>
      </c>
      <c r="O372" s="14"/>
      <c r="P372" s="14"/>
      <c r="Q372" s="14"/>
      <c r="R372" s="14"/>
      <c r="S372" s="14" t="str">
        <f t="shared" si="91"/>
        <v/>
      </c>
      <c r="T372" s="14" t="str">
        <f t="shared" si="92"/>
        <v/>
      </c>
      <c r="U372" s="21" t="str">
        <f t="shared" si="93"/>
        <v/>
      </c>
      <c r="V372" s="6" t="str">
        <f t="shared" si="94"/>
        <v/>
      </c>
      <c r="W372" s="49"/>
    </row>
    <row r="373" spans="2:23" ht="13.5" customHeight="1" x14ac:dyDescent="0.25">
      <c r="B373" s="134" t="str">
        <f t="shared" si="95"/>
        <v/>
      </c>
      <c r="C373" s="136"/>
      <c r="D373" s="20" t="str">
        <f t="shared" si="98"/>
        <v/>
      </c>
      <c r="E373" s="17" t="str">
        <f t="shared" si="86"/>
        <v/>
      </c>
      <c r="F373" s="17" t="str">
        <f t="shared" si="87"/>
        <v/>
      </c>
      <c r="G373" s="17" t="str">
        <f t="shared" si="88"/>
        <v/>
      </c>
      <c r="H373" s="17" t="str">
        <f t="shared" si="99"/>
        <v/>
      </c>
      <c r="I373" s="17" t="str">
        <f t="shared" si="89"/>
        <v/>
      </c>
      <c r="J373" s="17" t="str">
        <f t="shared" si="90"/>
        <v/>
      </c>
      <c r="K373" s="17" t="str">
        <f t="shared" si="100"/>
        <v/>
      </c>
      <c r="L373" s="14" t="str">
        <f t="shared" si="97"/>
        <v/>
      </c>
      <c r="M373" s="14" t="str">
        <f t="shared" si="101"/>
        <v/>
      </c>
      <c r="N373" s="14" t="str">
        <f t="shared" si="96"/>
        <v/>
      </c>
      <c r="O373" s="14"/>
      <c r="P373" s="14"/>
      <c r="Q373" s="14"/>
      <c r="R373" s="14"/>
      <c r="S373" s="14" t="str">
        <f t="shared" si="91"/>
        <v/>
      </c>
      <c r="T373" s="14" t="str">
        <f t="shared" si="92"/>
        <v/>
      </c>
      <c r="U373" s="21" t="str">
        <f t="shared" si="93"/>
        <v/>
      </c>
      <c r="V373" s="6" t="str">
        <f t="shared" si="94"/>
        <v/>
      </c>
      <c r="W373" s="49"/>
    </row>
    <row r="374" spans="2:23" ht="13.5" customHeight="1" x14ac:dyDescent="0.25">
      <c r="B374" s="134" t="str">
        <f t="shared" si="95"/>
        <v/>
      </c>
      <c r="C374" s="136"/>
      <c r="D374" s="20" t="str">
        <f t="shared" si="98"/>
        <v/>
      </c>
      <c r="E374" s="17" t="str">
        <f t="shared" si="86"/>
        <v/>
      </c>
      <c r="F374" s="17" t="str">
        <f t="shared" si="87"/>
        <v/>
      </c>
      <c r="G374" s="17" t="str">
        <f t="shared" si="88"/>
        <v/>
      </c>
      <c r="H374" s="17" t="str">
        <f t="shared" si="99"/>
        <v/>
      </c>
      <c r="I374" s="17" t="str">
        <f t="shared" si="89"/>
        <v/>
      </c>
      <c r="J374" s="17" t="str">
        <f t="shared" si="90"/>
        <v/>
      </c>
      <c r="K374" s="17" t="str">
        <f t="shared" si="100"/>
        <v/>
      </c>
      <c r="L374" s="14" t="str">
        <f t="shared" si="97"/>
        <v/>
      </c>
      <c r="M374" s="14" t="str">
        <f t="shared" si="101"/>
        <v/>
      </c>
      <c r="N374" s="14" t="str">
        <f t="shared" si="96"/>
        <v/>
      </c>
      <c r="O374" s="14"/>
      <c r="P374" s="14"/>
      <c r="Q374" s="14"/>
      <c r="R374" s="14"/>
      <c r="S374" s="14" t="str">
        <f t="shared" si="91"/>
        <v/>
      </c>
      <c r="T374" s="14" t="str">
        <f t="shared" si="92"/>
        <v/>
      </c>
      <c r="U374" s="21" t="str">
        <f t="shared" si="93"/>
        <v/>
      </c>
      <c r="V374" s="6" t="str">
        <f t="shared" si="94"/>
        <v/>
      </c>
      <c r="W374" s="49"/>
    </row>
    <row r="375" spans="2:23" ht="13.5" customHeight="1" x14ac:dyDescent="0.25">
      <c r="B375" s="134" t="str">
        <f t="shared" si="95"/>
        <v/>
      </c>
      <c r="C375" s="136"/>
      <c r="D375" s="20" t="str">
        <f t="shared" si="98"/>
        <v/>
      </c>
      <c r="E375" s="17" t="str">
        <f t="shared" si="86"/>
        <v/>
      </c>
      <c r="F375" s="17" t="str">
        <f t="shared" si="87"/>
        <v/>
      </c>
      <c r="G375" s="17" t="str">
        <f t="shared" si="88"/>
        <v/>
      </c>
      <c r="H375" s="17" t="str">
        <f t="shared" si="99"/>
        <v/>
      </c>
      <c r="I375" s="17" t="str">
        <f t="shared" si="89"/>
        <v/>
      </c>
      <c r="J375" s="17" t="str">
        <f t="shared" si="90"/>
        <v/>
      </c>
      <c r="K375" s="17" t="str">
        <f t="shared" si="100"/>
        <v/>
      </c>
      <c r="L375" s="14" t="str">
        <f t="shared" si="97"/>
        <v/>
      </c>
      <c r="M375" s="14" t="str">
        <f t="shared" si="101"/>
        <v/>
      </c>
      <c r="N375" s="14" t="str">
        <f t="shared" si="96"/>
        <v/>
      </c>
      <c r="O375" s="14"/>
      <c r="P375" s="14"/>
      <c r="Q375" s="14"/>
      <c r="R375" s="14"/>
      <c r="S375" s="14" t="str">
        <f t="shared" si="91"/>
        <v/>
      </c>
      <c r="T375" s="14" t="str">
        <f t="shared" si="92"/>
        <v/>
      </c>
      <c r="U375" s="21" t="str">
        <f t="shared" si="93"/>
        <v/>
      </c>
      <c r="V375" s="6" t="str">
        <f t="shared" si="94"/>
        <v/>
      </c>
      <c r="W375" s="49"/>
    </row>
    <row r="376" spans="2:23" ht="13.5" customHeight="1" x14ac:dyDescent="0.25">
      <c r="B376" s="134" t="str">
        <f t="shared" si="95"/>
        <v/>
      </c>
      <c r="C376" s="136"/>
      <c r="D376" s="20" t="str">
        <f t="shared" si="98"/>
        <v/>
      </c>
      <c r="E376" s="17" t="str">
        <f t="shared" si="86"/>
        <v/>
      </c>
      <c r="F376" s="17" t="str">
        <f t="shared" si="87"/>
        <v/>
      </c>
      <c r="G376" s="17" t="str">
        <f t="shared" si="88"/>
        <v/>
      </c>
      <c r="H376" s="17" t="str">
        <f t="shared" si="99"/>
        <v/>
      </c>
      <c r="I376" s="17" t="str">
        <f t="shared" si="89"/>
        <v/>
      </c>
      <c r="J376" s="17" t="str">
        <f t="shared" si="90"/>
        <v/>
      </c>
      <c r="K376" s="17" t="str">
        <f t="shared" si="100"/>
        <v/>
      </c>
      <c r="L376" s="14" t="str">
        <f t="shared" si="97"/>
        <v/>
      </c>
      <c r="M376" s="14" t="str">
        <f t="shared" si="101"/>
        <v/>
      </c>
      <c r="N376" s="14" t="str">
        <f t="shared" si="96"/>
        <v/>
      </c>
      <c r="O376" s="14"/>
      <c r="P376" s="14"/>
      <c r="Q376" s="14"/>
      <c r="R376" s="14"/>
      <c r="S376" s="14" t="str">
        <f t="shared" si="91"/>
        <v/>
      </c>
      <c r="T376" s="14" t="str">
        <f t="shared" si="92"/>
        <v/>
      </c>
      <c r="U376" s="21" t="str">
        <f t="shared" si="93"/>
        <v/>
      </c>
      <c r="V376" s="6" t="str">
        <f t="shared" si="94"/>
        <v/>
      </c>
      <c r="W376" s="49"/>
    </row>
    <row r="377" spans="2:23" ht="13.5" customHeight="1" x14ac:dyDescent="0.25">
      <c r="B377" s="134" t="str">
        <f t="shared" si="95"/>
        <v/>
      </c>
      <c r="C377" s="136"/>
      <c r="D377" s="20" t="str">
        <f t="shared" si="98"/>
        <v/>
      </c>
      <c r="E377" s="17" t="str">
        <f t="shared" si="86"/>
        <v/>
      </c>
      <c r="F377" s="17" t="str">
        <f t="shared" si="87"/>
        <v/>
      </c>
      <c r="G377" s="17" t="str">
        <f t="shared" si="88"/>
        <v/>
      </c>
      <c r="H377" s="17" t="str">
        <f t="shared" si="99"/>
        <v/>
      </c>
      <c r="I377" s="17" t="str">
        <f t="shared" si="89"/>
        <v/>
      </c>
      <c r="J377" s="17" t="str">
        <f t="shared" si="90"/>
        <v/>
      </c>
      <c r="K377" s="17" t="str">
        <f t="shared" si="100"/>
        <v/>
      </c>
      <c r="L377" s="14" t="str">
        <f t="shared" si="97"/>
        <v/>
      </c>
      <c r="M377" s="14" t="str">
        <f t="shared" si="101"/>
        <v/>
      </c>
      <c r="N377" s="14" t="str">
        <f t="shared" si="96"/>
        <v/>
      </c>
      <c r="O377" s="14"/>
      <c r="P377" s="14"/>
      <c r="Q377" s="14"/>
      <c r="R377" s="14"/>
      <c r="S377" s="14" t="str">
        <f t="shared" si="91"/>
        <v/>
      </c>
      <c r="T377" s="14" t="str">
        <f t="shared" si="92"/>
        <v/>
      </c>
      <c r="U377" s="21" t="str">
        <f t="shared" si="93"/>
        <v/>
      </c>
      <c r="V377" s="6" t="str">
        <f t="shared" si="94"/>
        <v/>
      </c>
      <c r="W377" s="49"/>
    </row>
    <row r="378" spans="2:23" ht="13.5" customHeight="1" x14ac:dyDescent="0.25">
      <c r="B378" s="134" t="str">
        <f t="shared" si="95"/>
        <v/>
      </c>
      <c r="C378" s="136"/>
      <c r="D378" s="20" t="str">
        <f t="shared" si="98"/>
        <v/>
      </c>
      <c r="E378" s="17" t="str">
        <f t="shared" si="86"/>
        <v/>
      </c>
      <c r="F378" s="17" t="str">
        <f t="shared" si="87"/>
        <v/>
      </c>
      <c r="G378" s="17" t="str">
        <f t="shared" si="88"/>
        <v/>
      </c>
      <c r="H378" s="17" t="str">
        <f t="shared" si="99"/>
        <v/>
      </c>
      <c r="I378" s="17" t="str">
        <f t="shared" si="89"/>
        <v/>
      </c>
      <c r="J378" s="17" t="str">
        <f t="shared" si="90"/>
        <v/>
      </c>
      <c r="K378" s="17" t="str">
        <f t="shared" si="100"/>
        <v/>
      </c>
      <c r="L378" s="14" t="str">
        <f t="shared" si="97"/>
        <v/>
      </c>
      <c r="M378" s="14" t="str">
        <f t="shared" si="101"/>
        <v/>
      </c>
      <c r="N378" s="14" t="str">
        <f t="shared" si="96"/>
        <v/>
      </c>
      <c r="O378" s="14"/>
      <c r="P378" s="14"/>
      <c r="Q378" s="14"/>
      <c r="R378" s="14"/>
      <c r="S378" s="14" t="str">
        <f t="shared" si="91"/>
        <v/>
      </c>
      <c r="T378" s="14" t="str">
        <f t="shared" si="92"/>
        <v/>
      </c>
      <c r="U378" s="21" t="str">
        <f t="shared" si="93"/>
        <v/>
      </c>
      <c r="V378" s="6" t="str">
        <f t="shared" si="94"/>
        <v/>
      </c>
      <c r="W378" s="49"/>
    </row>
    <row r="379" spans="2:23" ht="13.5" customHeight="1" x14ac:dyDescent="0.25">
      <c r="B379" s="134" t="str">
        <f t="shared" si="95"/>
        <v/>
      </c>
      <c r="C379" s="136"/>
      <c r="D379" s="20" t="str">
        <f t="shared" si="98"/>
        <v/>
      </c>
      <c r="E379" s="17" t="str">
        <f t="shared" si="86"/>
        <v/>
      </c>
      <c r="F379" s="17" t="str">
        <f t="shared" si="87"/>
        <v/>
      </c>
      <c r="G379" s="17" t="str">
        <f t="shared" si="88"/>
        <v/>
      </c>
      <c r="H379" s="17" t="str">
        <f t="shared" si="99"/>
        <v/>
      </c>
      <c r="I379" s="17" t="str">
        <f t="shared" si="89"/>
        <v/>
      </c>
      <c r="J379" s="17" t="str">
        <f t="shared" si="90"/>
        <v/>
      </c>
      <c r="K379" s="17" t="str">
        <f t="shared" si="100"/>
        <v/>
      </c>
      <c r="L379" s="14" t="str">
        <f t="shared" si="97"/>
        <v/>
      </c>
      <c r="M379" s="14" t="str">
        <f t="shared" si="101"/>
        <v/>
      </c>
      <c r="N379" s="14" t="str">
        <f t="shared" si="96"/>
        <v/>
      </c>
      <c r="O379" s="14"/>
      <c r="P379" s="14"/>
      <c r="Q379" s="14"/>
      <c r="R379" s="14"/>
      <c r="S379" s="14" t="str">
        <f t="shared" si="91"/>
        <v/>
      </c>
      <c r="T379" s="14" t="str">
        <f t="shared" si="92"/>
        <v/>
      </c>
      <c r="U379" s="21" t="str">
        <f t="shared" si="93"/>
        <v/>
      </c>
      <c r="V379" s="6" t="str">
        <f t="shared" si="94"/>
        <v/>
      </c>
      <c r="W379" s="49"/>
    </row>
    <row r="380" spans="2:23" ht="13.5" customHeight="1" x14ac:dyDescent="0.25">
      <c r="B380" s="134" t="str">
        <f t="shared" si="95"/>
        <v/>
      </c>
      <c r="C380" s="136"/>
      <c r="D380" s="20" t="str">
        <f t="shared" si="98"/>
        <v/>
      </c>
      <c r="E380" s="17" t="str">
        <f t="shared" si="86"/>
        <v/>
      </c>
      <c r="F380" s="17" t="str">
        <f t="shared" si="87"/>
        <v/>
      </c>
      <c r="G380" s="17" t="str">
        <f t="shared" si="88"/>
        <v/>
      </c>
      <c r="H380" s="17" t="str">
        <f t="shared" si="99"/>
        <v/>
      </c>
      <c r="I380" s="17" t="str">
        <f t="shared" si="89"/>
        <v/>
      </c>
      <c r="J380" s="17" t="str">
        <f t="shared" si="90"/>
        <v/>
      </c>
      <c r="K380" s="17" t="str">
        <f t="shared" si="100"/>
        <v/>
      </c>
      <c r="L380" s="14" t="str">
        <f t="shared" si="97"/>
        <v/>
      </c>
      <c r="M380" s="14" t="str">
        <f t="shared" si="101"/>
        <v/>
      </c>
      <c r="N380" s="14" t="str">
        <f t="shared" si="96"/>
        <v/>
      </c>
      <c r="O380" s="14"/>
      <c r="P380" s="14"/>
      <c r="Q380" s="14"/>
      <c r="R380" s="14"/>
      <c r="S380" s="14" t="str">
        <f t="shared" si="91"/>
        <v/>
      </c>
      <c r="T380" s="14" t="str">
        <f t="shared" si="92"/>
        <v/>
      </c>
      <c r="U380" s="21" t="str">
        <f t="shared" si="93"/>
        <v/>
      </c>
      <c r="V380" s="6" t="str">
        <f t="shared" si="94"/>
        <v/>
      </c>
      <c r="W380" s="49"/>
    </row>
    <row r="381" spans="2:23" ht="13.5" customHeight="1" x14ac:dyDescent="0.25">
      <c r="B381" s="134" t="str">
        <f t="shared" si="95"/>
        <v/>
      </c>
      <c r="C381" s="136"/>
      <c r="D381" s="20" t="str">
        <f t="shared" si="98"/>
        <v/>
      </c>
      <c r="E381" s="17" t="str">
        <f t="shared" si="86"/>
        <v/>
      </c>
      <c r="F381" s="17" t="str">
        <f t="shared" si="87"/>
        <v/>
      </c>
      <c r="G381" s="17" t="str">
        <f t="shared" si="88"/>
        <v/>
      </c>
      <c r="H381" s="17" t="str">
        <f t="shared" si="99"/>
        <v/>
      </c>
      <c r="I381" s="17" t="str">
        <f t="shared" si="89"/>
        <v/>
      </c>
      <c r="J381" s="17" t="str">
        <f t="shared" si="90"/>
        <v/>
      </c>
      <c r="K381" s="17" t="str">
        <f t="shared" si="100"/>
        <v/>
      </c>
      <c r="L381" s="14" t="str">
        <f t="shared" si="97"/>
        <v/>
      </c>
      <c r="M381" s="14" t="str">
        <f t="shared" si="101"/>
        <v/>
      </c>
      <c r="N381" s="14" t="str">
        <f t="shared" si="96"/>
        <v/>
      </c>
      <c r="O381" s="14"/>
      <c r="P381" s="14"/>
      <c r="Q381" s="14"/>
      <c r="R381" s="14"/>
      <c r="S381" s="14" t="str">
        <f t="shared" si="91"/>
        <v/>
      </c>
      <c r="T381" s="14" t="str">
        <f t="shared" si="92"/>
        <v/>
      </c>
      <c r="U381" s="21" t="str">
        <f t="shared" si="93"/>
        <v/>
      </c>
      <c r="V381" s="6" t="str">
        <f t="shared" si="94"/>
        <v/>
      </c>
      <c r="W381" s="49"/>
    </row>
    <row r="382" spans="2:23" ht="13.5" customHeight="1" x14ac:dyDescent="0.25">
      <c r="B382" s="134" t="str">
        <f t="shared" si="95"/>
        <v/>
      </c>
      <c r="C382" s="136"/>
      <c r="D382" s="20" t="str">
        <f t="shared" si="98"/>
        <v/>
      </c>
      <c r="E382" s="17" t="str">
        <f t="shared" si="86"/>
        <v/>
      </c>
      <c r="F382" s="17" t="str">
        <f t="shared" si="87"/>
        <v/>
      </c>
      <c r="G382" s="17" t="str">
        <f t="shared" si="88"/>
        <v/>
      </c>
      <c r="H382" s="17" t="str">
        <f t="shared" si="99"/>
        <v/>
      </c>
      <c r="I382" s="17" t="str">
        <f t="shared" si="89"/>
        <v/>
      </c>
      <c r="J382" s="17" t="str">
        <f t="shared" si="90"/>
        <v/>
      </c>
      <c r="K382" s="17" t="str">
        <f t="shared" si="100"/>
        <v/>
      </c>
      <c r="L382" s="14" t="str">
        <f t="shared" si="97"/>
        <v/>
      </c>
      <c r="M382" s="14" t="str">
        <f t="shared" si="101"/>
        <v/>
      </c>
      <c r="N382" s="14" t="str">
        <f t="shared" si="96"/>
        <v/>
      </c>
      <c r="O382" s="14"/>
      <c r="P382" s="14"/>
      <c r="Q382" s="14"/>
      <c r="R382" s="14"/>
      <c r="S382" s="14" t="str">
        <f t="shared" si="91"/>
        <v/>
      </c>
      <c r="T382" s="14" t="str">
        <f t="shared" si="92"/>
        <v/>
      </c>
      <c r="U382" s="21" t="str">
        <f t="shared" si="93"/>
        <v/>
      </c>
      <c r="V382" s="6" t="str">
        <f t="shared" si="94"/>
        <v/>
      </c>
      <c r="W382" s="49"/>
    </row>
    <row r="383" spans="2:23" ht="13.5" customHeight="1" x14ac:dyDescent="0.25">
      <c r="B383" s="134" t="str">
        <f t="shared" si="95"/>
        <v/>
      </c>
      <c r="C383" s="136"/>
      <c r="D383" s="20" t="str">
        <f t="shared" si="98"/>
        <v/>
      </c>
      <c r="E383" s="17" t="str">
        <f t="shared" si="86"/>
        <v/>
      </c>
      <c r="F383" s="17" t="str">
        <f t="shared" si="87"/>
        <v/>
      </c>
      <c r="G383" s="17" t="str">
        <f t="shared" si="88"/>
        <v/>
      </c>
      <c r="H383" s="17" t="str">
        <f t="shared" si="99"/>
        <v/>
      </c>
      <c r="I383" s="17" t="str">
        <f t="shared" si="89"/>
        <v/>
      </c>
      <c r="J383" s="17" t="str">
        <f t="shared" si="90"/>
        <v/>
      </c>
      <c r="K383" s="17" t="str">
        <f t="shared" si="100"/>
        <v/>
      </c>
      <c r="L383" s="14" t="str">
        <f t="shared" si="97"/>
        <v/>
      </c>
      <c r="M383" s="14" t="str">
        <f t="shared" si="101"/>
        <v/>
      </c>
      <c r="N383" s="14" t="str">
        <f t="shared" si="96"/>
        <v/>
      </c>
      <c r="O383" s="14"/>
      <c r="P383" s="14"/>
      <c r="Q383" s="14"/>
      <c r="R383" s="14"/>
      <c r="S383" s="14" t="str">
        <f t="shared" si="91"/>
        <v/>
      </c>
      <c r="T383" s="14" t="str">
        <f t="shared" si="92"/>
        <v/>
      </c>
      <c r="U383" s="21" t="str">
        <f t="shared" si="93"/>
        <v/>
      </c>
      <c r="V383" s="6" t="str">
        <f t="shared" si="94"/>
        <v/>
      </c>
      <c r="W383" s="49"/>
    </row>
    <row r="384" spans="2:23" ht="13.5" customHeight="1" x14ac:dyDescent="0.25">
      <c r="B384" s="134" t="str">
        <f t="shared" si="95"/>
        <v/>
      </c>
      <c r="C384" s="136"/>
      <c r="D384" s="20" t="str">
        <f t="shared" si="98"/>
        <v/>
      </c>
      <c r="E384" s="17" t="str">
        <f t="shared" si="86"/>
        <v/>
      </c>
      <c r="F384" s="17" t="str">
        <f t="shared" si="87"/>
        <v/>
      </c>
      <c r="G384" s="17" t="str">
        <f t="shared" si="88"/>
        <v/>
      </c>
      <c r="H384" s="17" t="str">
        <f t="shared" si="99"/>
        <v/>
      </c>
      <c r="I384" s="17" t="str">
        <f t="shared" si="89"/>
        <v/>
      </c>
      <c r="J384" s="17" t="str">
        <f t="shared" si="90"/>
        <v/>
      </c>
      <c r="K384" s="17" t="str">
        <f t="shared" si="100"/>
        <v/>
      </c>
      <c r="L384" s="14" t="str">
        <f t="shared" si="97"/>
        <v/>
      </c>
      <c r="M384" s="14" t="str">
        <f t="shared" si="101"/>
        <v/>
      </c>
      <c r="N384" s="14" t="str">
        <f t="shared" si="96"/>
        <v/>
      </c>
      <c r="O384" s="14"/>
      <c r="P384" s="14"/>
      <c r="Q384" s="14"/>
      <c r="R384" s="14"/>
      <c r="S384" s="14" t="str">
        <f t="shared" si="91"/>
        <v/>
      </c>
      <c r="T384" s="14" t="str">
        <f t="shared" si="92"/>
        <v/>
      </c>
      <c r="U384" s="21" t="str">
        <f t="shared" si="93"/>
        <v/>
      </c>
      <c r="V384" s="6" t="str">
        <f t="shared" si="94"/>
        <v/>
      </c>
      <c r="W384" s="49"/>
    </row>
    <row r="385" spans="2:23" ht="13.5" customHeight="1" x14ac:dyDescent="0.25">
      <c r="B385" s="134" t="str">
        <f t="shared" si="95"/>
        <v/>
      </c>
      <c r="C385" s="136"/>
      <c r="D385" s="20" t="str">
        <f t="shared" si="98"/>
        <v/>
      </c>
      <c r="E385" s="17" t="str">
        <f t="shared" si="86"/>
        <v/>
      </c>
      <c r="F385" s="17" t="str">
        <f t="shared" si="87"/>
        <v/>
      </c>
      <c r="G385" s="17" t="str">
        <f t="shared" si="88"/>
        <v/>
      </c>
      <c r="H385" s="17" t="str">
        <f t="shared" si="99"/>
        <v/>
      </c>
      <c r="I385" s="17" t="str">
        <f t="shared" si="89"/>
        <v/>
      </c>
      <c r="J385" s="17" t="str">
        <f t="shared" si="90"/>
        <v/>
      </c>
      <c r="K385" s="17" t="str">
        <f t="shared" si="100"/>
        <v/>
      </c>
      <c r="L385" s="14" t="str">
        <f t="shared" si="97"/>
        <v/>
      </c>
      <c r="M385" s="14" t="str">
        <f t="shared" si="101"/>
        <v/>
      </c>
      <c r="N385" s="14" t="str">
        <f t="shared" si="96"/>
        <v/>
      </c>
      <c r="O385" s="14"/>
      <c r="P385" s="14"/>
      <c r="Q385" s="14"/>
      <c r="R385" s="14"/>
      <c r="S385" s="14" t="str">
        <f t="shared" si="91"/>
        <v/>
      </c>
      <c r="T385" s="14" t="str">
        <f t="shared" si="92"/>
        <v/>
      </c>
      <c r="U385" s="21" t="str">
        <f t="shared" si="93"/>
        <v/>
      </c>
      <c r="V385" s="6" t="str">
        <f t="shared" si="94"/>
        <v/>
      </c>
      <c r="W385" s="49"/>
    </row>
    <row r="386" spans="2:23" ht="13.5" customHeight="1" x14ac:dyDescent="0.25">
      <c r="B386" s="134" t="str">
        <f t="shared" si="95"/>
        <v/>
      </c>
      <c r="C386" s="136"/>
      <c r="D386" s="20" t="str">
        <f t="shared" si="98"/>
        <v/>
      </c>
      <c r="E386" s="17" t="str">
        <f t="shared" ref="E386:E449" si="102">IF(C386="","",C386^Lambda2)</f>
        <v/>
      </c>
      <c r="F386" s="17" t="str">
        <f t="shared" ref="F386:F449" si="103">IF(C386="","",mr_lcl)</f>
        <v/>
      </c>
      <c r="G386" s="17" t="str">
        <f t="shared" ref="G386:G449" si="104">IF(C386="","",mr_uclB)</f>
        <v/>
      </c>
      <c r="H386" s="17" t="str">
        <f t="shared" si="99"/>
        <v/>
      </c>
      <c r="I386" s="17" t="str">
        <f t="shared" ref="I386:I449" si="105">IF(C386="","",i_lclB)</f>
        <v/>
      </c>
      <c r="J386" s="17" t="str">
        <f t="shared" ref="J386:J449" si="106">IF(C386="","",i_uclB)</f>
        <v/>
      </c>
      <c r="K386" s="17" t="str">
        <f t="shared" si="100"/>
        <v/>
      </c>
      <c r="L386" s="14" t="str">
        <f t="shared" si="97"/>
        <v/>
      </c>
      <c r="M386" s="14" t="str">
        <f t="shared" si="101"/>
        <v/>
      </c>
      <c r="N386" s="14" t="str">
        <f t="shared" si="96"/>
        <v/>
      </c>
      <c r="O386" s="14"/>
      <c r="P386" s="14"/>
      <c r="Q386" s="14"/>
      <c r="R386" s="14"/>
      <c r="S386" s="14" t="str">
        <f t="shared" ref="S386:S449" si="107">IF(C386="","",IF(OR(AND(osc=TRUE,COUNT(C386:C399)=14,C386&gt;C387,C387&lt;C388,C388&gt;C389,C389&lt;C390,C390&gt;C391,C391&lt;C392,C392&gt;C393,C393&lt;C394,C394&gt;C395,C395&lt;C396,C396&gt;C397,C397&lt;C398,C398&gt;C399),AND(osc=TRUE,COUNT(C386:C399)=14,C386&lt;C387,C387&gt;C388,C388&lt;C389,C389&gt;C390,C390&lt;C391,C391&gt;C392,C392&lt;C393,C393&gt;C394,C394&lt;C395,C395&gt;C396,C396&lt;C397,C397&gt;C398,C398&lt;C399)),"SPECIAL CAUSE-Ind Oscillations",""))</f>
        <v/>
      </c>
      <c r="T386" s="14" t="str">
        <f t="shared" ref="T386:T449" si="108">IF(C386="","",IF(AND(var_red=TRUE,i_avg+I_std&gt;MAX(E386:E400),i_avg-I_std&lt;MIN(E386:E400),COUNT(E386:E400)=15),"SPECIAL CAUSE-Variation Reduced",""))</f>
        <v/>
      </c>
      <c r="U386" s="21" t="str">
        <f t="shared" si="93"/>
        <v/>
      </c>
      <c r="V386" s="6" t="str">
        <f t="shared" si="94"/>
        <v/>
      </c>
      <c r="W386" s="49"/>
    </row>
    <row r="387" spans="2:23" ht="13.5" customHeight="1" x14ac:dyDescent="0.25">
      <c r="B387" s="134" t="str">
        <f t="shared" si="95"/>
        <v/>
      </c>
      <c r="C387" s="136"/>
      <c r="D387" s="20" t="str">
        <f t="shared" si="98"/>
        <v/>
      </c>
      <c r="E387" s="17" t="str">
        <f t="shared" si="102"/>
        <v/>
      </c>
      <c r="F387" s="17" t="str">
        <f t="shared" si="103"/>
        <v/>
      </c>
      <c r="G387" s="17" t="str">
        <f t="shared" si="104"/>
        <v/>
      </c>
      <c r="H387" s="17" t="str">
        <f t="shared" si="99"/>
        <v/>
      </c>
      <c r="I387" s="17" t="str">
        <f t="shared" si="105"/>
        <v/>
      </c>
      <c r="J387" s="17" t="str">
        <f t="shared" si="106"/>
        <v/>
      </c>
      <c r="K387" s="17" t="str">
        <f t="shared" si="100"/>
        <v/>
      </c>
      <c r="L387" s="14" t="str">
        <f t="shared" si="97"/>
        <v/>
      </c>
      <c r="M387" s="14" t="str">
        <f t="shared" si="101"/>
        <v/>
      </c>
      <c r="N387" s="14" t="str">
        <f t="shared" si="96"/>
        <v/>
      </c>
      <c r="O387" s="14"/>
      <c r="P387" s="14"/>
      <c r="Q387" s="14"/>
      <c r="R387" s="14"/>
      <c r="S387" s="14" t="str">
        <f t="shared" si="107"/>
        <v/>
      </c>
      <c r="T387" s="14" t="str">
        <f t="shared" si="108"/>
        <v/>
      </c>
      <c r="U387" s="21" t="str">
        <f t="shared" ref="U387:U450" si="109">IF(C387="","",IF(L387&lt;&gt;"",L387,IF(M387&lt;&gt;"",M387,IF(N387&lt;&gt;"",N387,IF(S387&lt;&gt;"",S387,IF(T387&lt;&gt;"",T387,"Common Cause"))))))</f>
        <v/>
      </c>
      <c r="V387" s="6" t="str">
        <f t="shared" ref="V387:V450" si="110">IF(C387="","",IF(OR(L387&gt;"",M387&gt;"",N387&gt;"",S387&gt;"",T387&gt;""),"UNSTABLE","stable"))</f>
        <v/>
      </c>
      <c r="W387" s="49"/>
    </row>
    <row r="388" spans="2:23" ht="13.5" customHeight="1" x14ac:dyDescent="0.25">
      <c r="B388" s="134" t="str">
        <f t="shared" ref="B388:B451" si="111">IF(C388="","",IF(_xlfn.ISFORMULA(B387),B387+1,""))</f>
        <v/>
      </c>
      <c r="C388" s="136"/>
      <c r="D388" s="20" t="str">
        <f t="shared" si="98"/>
        <v/>
      </c>
      <c r="E388" s="17" t="str">
        <f t="shared" si="102"/>
        <v/>
      </c>
      <c r="F388" s="17" t="str">
        <f t="shared" si="103"/>
        <v/>
      </c>
      <c r="G388" s="17" t="str">
        <f t="shared" si="104"/>
        <v/>
      </c>
      <c r="H388" s="17" t="str">
        <f t="shared" si="99"/>
        <v/>
      </c>
      <c r="I388" s="17" t="str">
        <f t="shared" si="105"/>
        <v/>
      </c>
      <c r="J388" s="17" t="str">
        <f t="shared" si="106"/>
        <v/>
      </c>
      <c r="K388" s="17" t="str">
        <f t="shared" si="100"/>
        <v/>
      </c>
      <c r="L388" s="14" t="str">
        <f t="shared" si="97"/>
        <v/>
      </c>
      <c r="M388" s="14" t="str">
        <f t="shared" si="101"/>
        <v/>
      </c>
      <c r="N388" s="14" t="str">
        <f t="shared" ref="N388:N451" si="112">IF(C388="","",IF(AND(COUNT(D388:D396)=9,OR(MAX(D388:D396)&lt;AVERAGE(D:D),MIN(D388:D396)&gt;AVERAGE(D:D))),"MR Shift",IF(AND(COUNT(E388:E396)=9,OR(MAX(E388:E396)&lt;AVERAGE(E:E),MIN(E388:E396)&gt;AVERAGE(E:E))),"SPECIAL CAUSE-Ind Shift","")))</f>
        <v/>
      </c>
      <c r="O388" s="14"/>
      <c r="P388" s="14"/>
      <c r="Q388" s="14"/>
      <c r="R388" s="14"/>
      <c r="S388" s="14" t="str">
        <f t="shared" si="107"/>
        <v/>
      </c>
      <c r="T388" s="14" t="str">
        <f t="shared" si="108"/>
        <v/>
      </c>
      <c r="U388" s="21" t="str">
        <f t="shared" si="109"/>
        <v/>
      </c>
      <c r="V388" s="6" t="str">
        <f t="shared" si="110"/>
        <v/>
      </c>
      <c r="W388" s="49"/>
    </row>
    <row r="389" spans="2:23" ht="13.5" customHeight="1" x14ac:dyDescent="0.25">
      <c r="B389" s="134" t="str">
        <f t="shared" si="111"/>
        <v/>
      </c>
      <c r="C389" s="136"/>
      <c r="D389" s="20" t="str">
        <f t="shared" si="98"/>
        <v/>
      </c>
      <c r="E389" s="17" t="str">
        <f t="shared" si="102"/>
        <v/>
      </c>
      <c r="F389" s="17" t="str">
        <f t="shared" si="103"/>
        <v/>
      </c>
      <c r="G389" s="17" t="str">
        <f t="shared" si="104"/>
        <v/>
      </c>
      <c r="H389" s="17" t="str">
        <f t="shared" si="99"/>
        <v/>
      </c>
      <c r="I389" s="17" t="str">
        <f t="shared" si="105"/>
        <v/>
      </c>
      <c r="J389" s="17" t="str">
        <f t="shared" si="106"/>
        <v/>
      </c>
      <c r="K389" s="17" t="str">
        <f t="shared" si="100"/>
        <v/>
      </c>
      <c r="L389" s="14" t="str">
        <f t="shared" si="97"/>
        <v/>
      </c>
      <c r="M389" s="14" t="str">
        <f t="shared" si="101"/>
        <v/>
      </c>
      <c r="N389" s="14" t="str">
        <f t="shared" si="112"/>
        <v/>
      </c>
      <c r="O389" s="14"/>
      <c r="P389" s="14"/>
      <c r="Q389" s="14"/>
      <c r="R389" s="14"/>
      <c r="S389" s="14" t="str">
        <f t="shared" si="107"/>
        <v/>
      </c>
      <c r="T389" s="14" t="str">
        <f t="shared" si="108"/>
        <v/>
      </c>
      <c r="U389" s="21" t="str">
        <f t="shared" si="109"/>
        <v/>
      </c>
      <c r="V389" s="6" t="str">
        <f t="shared" si="110"/>
        <v/>
      </c>
      <c r="W389" s="49"/>
    </row>
    <row r="390" spans="2:23" ht="13.5" customHeight="1" x14ac:dyDescent="0.25">
      <c r="B390" s="134" t="str">
        <f t="shared" si="111"/>
        <v/>
      </c>
      <c r="C390" s="136"/>
      <c r="D390" s="20" t="str">
        <f t="shared" si="98"/>
        <v/>
      </c>
      <c r="E390" s="17" t="str">
        <f t="shared" si="102"/>
        <v/>
      </c>
      <c r="F390" s="17" t="str">
        <f t="shared" si="103"/>
        <v/>
      </c>
      <c r="G390" s="17" t="str">
        <f t="shared" si="104"/>
        <v/>
      </c>
      <c r="H390" s="17" t="str">
        <f t="shared" si="99"/>
        <v/>
      </c>
      <c r="I390" s="17" t="str">
        <f t="shared" si="105"/>
        <v/>
      </c>
      <c r="J390" s="17" t="str">
        <f t="shared" si="106"/>
        <v/>
      </c>
      <c r="K390" s="17" t="str">
        <f t="shared" si="100"/>
        <v/>
      </c>
      <c r="L390" s="14" t="str">
        <f t="shared" si="97"/>
        <v/>
      </c>
      <c r="M390" s="14" t="str">
        <f t="shared" si="101"/>
        <v/>
      </c>
      <c r="N390" s="14" t="str">
        <f t="shared" si="112"/>
        <v/>
      </c>
      <c r="O390" s="14"/>
      <c r="P390" s="14"/>
      <c r="Q390" s="14"/>
      <c r="R390" s="14"/>
      <c r="S390" s="14" t="str">
        <f t="shared" si="107"/>
        <v/>
      </c>
      <c r="T390" s="14" t="str">
        <f t="shared" si="108"/>
        <v/>
      </c>
      <c r="U390" s="21" t="str">
        <f t="shared" si="109"/>
        <v/>
      </c>
      <c r="V390" s="6" t="str">
        <f t="shared" si="110"/>
        <v/>
      </c>
      <c r="W390" s="49"/>
    </row>
    <row r="391" spans="2:23" ht="13.5" customHeight="1" x14ac:dyDescent="0.25">
      <c r="B391" s="134" t="str">
        <f t="shared" si="111"/>
        <v/>
      </c>
      <c r="C391" s="136"/>
      <c r="D391" s="20" t="str">
        <f t="shared" si="98"/>
        <v/>
      </c>
      <c r="E391" s="17" t="str">
        <f t="shared" si="102"/>
        <v/>
      </c>
      <c r="F391" s="17" t="str">
        <f t="shared" si="103"/>
        <v/>
      </c>
      <c r="G391" s="17" t="str">
        <f t="shared" si="104"/>
        <v/>
      </c>
      <c r="H391" s="17" t="str">
        <f t="shared" si="99"/>
        <v/>
      </c>
      <c r="I391" s="17" t="str">
        <f t="shared" si="105"/>
        <v/>
      </c>
      <c r="J391" s="17" t="str">
        <f t="shared" si="106"/>
        <v/>
      </c>
      <c r="K391" s="17" t="str">
        <f t="shared" si="100"/>
        <v/>
      </c>
      <c r="L391" s="14" t="str">
        <f t="shared" si="97"/>
        <v/>
      </c>
      <c r="M391" s="14" t="str">
        <f t="shared" si="101"/>
        <v/>
      </c>
      <c r="N391" s="14" t="str">
        <f t="shared" si="112"/>
        <v/>
      </c>
      <c r="O391" s="14"/>
      <c r="P391" s="14"/>
      <c r="Q391" s="14"/>
      <c r="R391" s="14"/>
      <c r="S391" s="14" t="str">
        <f t="shared" si="107"/>
        <v/>
      </c>
      <c r="T391" s="14" t="str">
        <f t="shared" si="108"/>
        <v/>
      </c>
      <c r="U391" s="21" t="str">
        <f t="shared" si="109"/>
        <v/>
      </c>
      <c r="V391" s="6" t="str">
        <f t="shared" si="110"/>
        <v/>
      </c>
      <c r="W391" s="49"/>
    </row>
    <row r="392" spans="2:23" ht="13.5" customHeight="1" x14ac:dyDescent="0.25">
      <c r="B392" s="134" t="str">
        <f t="shared" si="111"/>
        <v/>
      </c>
      <c r="C392" s="136"/>
      <c r="D392" s="20" t="str">
        <f t="shared" si="98"/>
        <v/>
      </c>
      <c r="E392" s="17" t="str">
        <f t="shared" si="102"/>
        <v/>
      </c>
      <c r="F392" s="17" t="str">
        <f t="shared" si="103"/>
        <v/>
      </c>
      <c r="G392" s="17" t="str">
        <f t="shared" si="104"/>
        <v/>
      </c>
      <c r="H392" s="17" t="str">
        <f t="shared" si="99"/>
        <v/>
      </c>
      <c r="I392" s="17" t="str">
        <f t="shared" si="105"/>
        <v/>
      </c>
      <c r="J392" s="17" t="str">
        <f t="shared" si="106"/>
        <v/>
      </c>
      <c r="K392" s="17" t="str">
        <f t="shared" si="100"/>
        <v/>
      </c>
      <c r="L392" s="14" t="str">
        <f t="shared" si="97"/>
        <v/>
      </c>
      <c r="M392" s="14" t="str">
        <f t="shared" si="101"/>
        <v/>
      </c>
      <c r="N392" s="14" t="str">
        <f t="shared" si="112"/>
        <v/>
      </c>
      <c r="O392" s="14"/>
      <c r="P392" s="14"/>
      <c r="Q392" s="14"/>
      <c r="R392" s="14"/>
      <c r="S392" s="14" t="str">
        <f t="shared" si="107"/>
        <v/>
      </c>
      <c r="T392" s="14" t="str">
        <f t="shared" si="108"/>
        <v/>
      </c>
      <c r="U392" s="21" t="str">
        <f t="shared" si="109"/>
        <v/>
      </c>
      <c r="V392" s="6" t="str">
        <f t="shared" si="110"/>
        <v/>
      </c>
      <c r="W392" s="49"/>
    </row>
    <row r="393" spans="2:23" ht="13.5" customHeight="1" x14ac:dyDescent="0.25">
      <c r="B393" s="134" t="str">
        <f t="shared" si="111"/>
        <v/>
      </c>
      <c r="C393" s="136"/>
      <c r="D393" s="20" t="str">
        <f t="shared" si="98"/>
        <v/>
      </c>
      <c r="E393" s="17" t="str">
        <f t="shared" si="102"/>
        <v/>
      </c>
      <c r="F393" s="17" t="str">
        <f t="shared" si="103"/>
        <v/>
      </c>
      <c r="G393" s="17" t="str">
        <f t="shared" si="104"/>
        <v/>
      </c>
      <c r="H393" s="17" t="str">
        <f t="shared" si="99"/>
        <v/>
      </c>
      <c r="I393" s="17" t="str">
        <f t="shared" si="105"/>
        <v/>
      </c>
      <c r="J393" s="17" t="str">
        <f t="shared" si="106"/>
        <v/>
      </c>
      <c r="K393" s="17" t="str">
        <f t="shared" si="100"/>
        <v/>
      </c>
      <c r="L393" s="14" t="str">
        <f t="shared" si="97"/>
        <v/>
      </c>
      <c r="M393" s="14" t="str">
        <f t="shared" si="101"/>
        <v/>
      </c>
      <c r="N393" s="14" t="str">
        <f t="shared" si="112"/>
        <v/>
      </c>
      <c r="O393" s="14"/>
      <c r="P393" s="14"/>
      <c r="Q393" s="14"/>
      <c r="R393" s="14"/>
      <c r="S393" s="14" t="str">
        <f t="shared" si="107"/>
        <v/>
      </c>
      <c r="T393" s="14" t="str">
        <f t="shared" si="108"/>
        <v/>
      </c>
      <c r="U393" s="21" t="str">
        <f t="shared" si="109"/>
        <v/>
      </c>
      <c r="V393" s="6" t="str">
        <f t="shared" si="110"/>
        <v/>
      </c>
      <c r="W393" s="49"/>
    </row>
    <row r="394" spans="2:23" ht="13.5" customHeight="1" x14ac:dyDescent="0.25">
      <c r="B394" s="134" t="str">
        <f t="shared" si="111"/>
        <v/>
      </c>
      <c r="C394" s="136"/>
      <c r="D394" s="20" t="str">
        <f t="shared" si="98"/>
        <v/>
      </c>
      <c r="E394" s="17" t="str">
        <f t="shared" si="102"/>
        <v/>
      </c>
      <c r="F394" s="17" t="str">
        <f t="shared" si="103"/>
        <v/>
      </c>
      <c r="G394" s="17" t="str">
        <f t="shared" si="104"/>
        <v/>
      </c>
      <c r="H394" s="17" t="str">
        <f t="shared" si="99"/>
        <v/>
      </c>
      <c r="I394" s="17" t="str">
        <f t="shared" si="105"/>
        <v/>
      </c>
      <c r="J394" s="17" t="str">
        <f t="shared" si="106"/>
        <v/>
      </c>
      <c r="K394" s="17" t="str">
        <f t="shared" si="100"/>
        <v/>
      </c>
      <c r="L394" s="14" t="str">
        <f t="shared" si="97"/>
        <v/>
      </c>
      <c r="M394" s="14" t="str">
        <f t="shared" si="101"/>
        <v/>
      </c>
      <c r="N394" s="14" t="str">
        <f t="shared" si="112"/>
        <v/>
      </c>
      <c r="O394" s="14"/>
      <c r="P394" s="14"/>
      <c r="Q394" s="14"/>
      <c r="R394" s="14"/>
      <c r="S394" s="14" t="str">
        <f t="shared" si="107"/>
        <v/>
      </c>
      <c r="T394" s="14" t="str">
        <f t="shared" si="108"/>
        <v/>
      </c>
      <c r="U394" s="21" t="str">
        <f t="shared" si="109"/>
        <v/>
      </c>
      <c r="V394" s="6" t="str">
        <f t="shared" si="110"/>
        <v/>
      </c>
      <c r="W394" s="49"/>
    </row>
    <row r="395" spans="2:23" ht="13.5" customHeight="1" x14ac:dyDescent="0.25">
      <c r="B395" s="134" t="str">
        <f t="shared" si="111"/>
        <v/>
      </c>
      <c r="C395" s="136"/>
      <c r="D395" s="20" t="str">
        <f t="shared" si="98"/>
        <v/>
      </c>
      <c r="E395" s="17" t="str">
        <f t="shared" si="102"/>
        <v/>
      </c>
      <c r="F395" s="17" t="str">
        <f t="shared" si="103"/>
        <v/>
      </c>
      <c r="G395" s="17" t="str">
        <f t="shared" si="104"/>
        <v/>
      </c>
      <c r="H395" s="17" t="str">
        <f t="shared" si="99"/>
        <v/>
      </c>
      <c r="I395" s="17" t="str">
        <f t="shared" si="105"/>
        <v/>
      </c>
      <c r="J395" s="17" t="str">
        <f t="shared" si="106"/>
        <v/>
      </c>
      <c r="K395" s="17" t="str">
        <f t="shared" si="100"/>
        <v/>
      </c>
      <c r="L395" s="14" t="str">
        <f t="shared" si="97"/>
        <v/>
      </c>
      <c r="M395" s="14" t="str">
        <f t="shared" si="101"/>
        <v/>
      </c>
      <c r="N395" s="14" t="str">
        <f t="shared" si="112"/>
        <v/>
      </c>
      <c r="O395" s="14"/>
      <c r="P395" s="14"/>
      <c r="Q395" s="14"/>
      <c r="R395" s="14"/>
      <c r="S395" s="14" t="str">
        <f t="shared" si="107"/>
        <v/>
      </c>
      <c r="T395" s="14" t="str">
        <f t="shared" si="108"/>
        <v/>
      </c>
      <c r="U395" s="21" t="str">
        <f t="shared" si="109"/>
        <v/>
      </c>
      <c r="V395" s="6" t="str">
        <f t="shared" si="110"/>
        <v/>
      </c>
      <c r="W395" s="49"/>
    </row>
    <row r="396" spans="2:23" ht="13.5" customHeight="1" x14ac:dyDescent="0.25">
      <c r="B396" s="134" t="str">
        <f t="shared" si="111"/>
        <v/>
      </c>
      <c r="C396" s="136"/>
      <c r="D396" s="20" t="str">
        <f t="shared" si="98"/>
        <v/>
      </c>
      <c r="E396" s="17" t="str">
        <f t="shared" si="102"/>
        <v/>
      </c>
      <c r="F396" s="17" t="str">
        <f t="shared" si="103"/>
        <v/>
      </c>
      <c r="G396" s="17" t="str">
        <f t="shared" si="104"/>
        <v/>
      </c>
      <c r="H396" s="17" t="str">
        <f t="shared" si="99"/>
        <v/>
      </c>
      <c r="I396" s="17" t="str">
        <f t="shared" si="105"/>
        <v/>
      </c>
      <c r="J396" s="17" t="str">
        <f t="shared" si="106"/>
        <v/>
      </c>
      <c r="K396" s="17" t="str">
        <f t="shared" si="100"/>
        <v/>
      </c>
      <c r="L396" s="14" t="str">
        <f t="shared" si="97"/>
        <v/>
      </c>
      <c r="M396" s="14" t="str">
        <f t="shared" si="101"/>
        <v/>
      </c>
      <c r="N396" s="14" t="str">
        <f t="shared" si="112"/>
        <v/>
      </c>
      <c r="O396" s="14"/>
      <c r="P396" s="14"/>
      <c r="Q396" s="14"/>
      <c r="R396" s="14"/>
      <c r="S396" s="14" t="str">
        <f t="shared" si="107"/>
        <v/>
      </c>
      <c r="T396" s="14" t="str">
        <f t="shared" si="108"/>
        <v/>
      </c>
      <c r="U396" s="21" t="str">
        <f t="shared" si="109"/>
        <v/>
      </c>
      <c r="V396" s="6" t="str">
        <f t="shared" si="110"/>
        <v/>
      </c>
      <c r="W396" s="49"/>
    </row>
    <row r="397" spans="2:23" ht="13.5" customHeight="1" x14ac:dyDescent="0.25">
      <c r="B397" s="134" t="str">
        <f t="shared" si="111"/>
        <v/>
      </c>
      <c r="C397" s="136"/>
      <c r="D397" s="20" t="str">
        <f t="shared" si="98"/>
        <v/>
      </c>
      <c r="E397" s="17" t="str">
        <f t="shared" si="102"/>
        <v/>
      </c>
      <c r="F397" s="17" t="str">
        <f t="shared" si="103"/>
        <v/>
      </c>
      <c r="G397" s="17" t="str">
        <f t="shared" si="104"/>
        <v/>
      </c>
      <c r="H397" s="17" t="str">
        <f t="shared" si="99"/>
        <v/>
      </c>
      <c r="I397" s="17" t="str">
        <f t="shared" si="105"/>
        <v/>
      </c>
      <c r="J397" s="17" t="str">
        <f t="shared" si="106"/>
        <v/>
      </c>
      <c r="K397" s="17" t="str">
        <f t="shared" si="100"/>
        <v/>
      </c>
      <c r="L397" s="14" t="str">
        <f t="shared" si="97"/>
        <v/>
      </c>
      <c r="M397" s="14" t="str">
        <f t="shared" si="101"/>
        <v/>
      </c>
      <c r="N397" s="14" t="str">
        <f t="shared" si="112"/>
        <v/>
      </c>
      <c r="O397" s="14"/>
      <c r="P397" s="14"/>
      <c r="Q397" s="14"/>
      <c r="R397" s="14"/>
      <c r="S397" s="14" t="str">
        <f t="shared" si="107"/>
        <v/>
      </c>
      <c r="T397" s="14" t="str">
        <f t="shared" si="108"/>
        <v/>
      </c>
      <c r="U397" s="21" t="str">
        <f t="shared" si="109"/>
        <v/>
      </c>
      <c r="V397" s="6" t="str">
        <f t="shared" si="110"/>
        <v/>
      </c>
      <c r="W397" s="49"/>
    </row>
    <row r="398" spans="2:23" ht="13.5" customHeight="1" x14ac:dyDescent="0.25">
      <c r="B398" s="134" t="str">
        <f t="shared" si="111"/>
        <v/>
      </c>
      <c r="C398" s="136"/>
      <c r="D398" s="20" t="str">
        <f t="shared" si="98"/>
        <v/>
      </c>
      <c r="E398" s="17" t="str">
        <f t="shared" si="102"/>
        <v/>
      </c>
      <c r="F398" s="17" t="str">
        <f t="shared" si="103"/>
        <v/>
      </c>
      <c r="G398" s="17" t="str">
        <f t="shared" si="104"/>
        <v/>
      </c>
      <c r="H398" s="17" t="str">
        <f t="shared" si="99"/>
        <v/>
      </c>
      <c r="I398" s="17" t="str">
        <f t="shared" si="105"/>
        <v/>
      </c>
      <c r="J398" s="17" t="str">
        <f t="shared" si="106"/>
        <v/>
      </c>
      <c r="K398" s="17" t="str">
        <f t="shared" si="100"/>
        <v/>
      </c>
      <c r="L398" s="14" t="str">
        <f t="shared" si="97"/>
        <v/>
      </c>
      <c r="M398" s="14" t="str">
        <f t="shared" si="101"/>
        <v/>
      </c>
      <c r="N398" s="14" t="str">
        <f t="shared" si="112"/>
        <v/>
      </c>
      <c r="O398" s="14"/>
      <c r="P398" s="14"/>
      <c r="Q398" s="14"/>
      <c r="R398" s="14"/>
      <c r="S398" s="14" t="str">
        <f t="shared" si="107"/>
        <v/>
      </c>
      <c r="T398" s="14" t="str">
        <f t="shared" si="108"/>
        <v/>
      </c>
      <c r="U398" s="21" t="str">
        <f t="shared" si="109"/>
        <v/>
      </c>
      <c r="V398" s="6" t="str">
        <f t="shared" si="110"/>
        <v/>
      </c>
      <c r="W398" s="49"/>
    </row>
    <row r="399" spans="2:23" ht="13.5" customHeight="1" x14ac:dyDescent="0.25">
      <c r="B399" s="134" t="str">
        <f t="shared" si="111"/>
        <v/>
      </c>
      <c r="C399" s="136"/>
      <c r="D399" s="20" t="str">
        <f t="shared" si="98"/>
        <v/>
      </c>
      <c r="E399" s="17" t="str">
        <f t="shared" si="102"/>
        <v/>
      </c>
      <c r="F399" s="17" t="str">
        <f t="shared" si="103"/>
        <v/>
      </c>
      <c r="G399" s="17" t="str">
        <f t="shared" si="104"/>
        <v/>
      </c>
      <c r="H399" s="17" t="str">
        <f t="shared" si="99"/>
        <v/>
      </c>
      <c r="I399" s="17" t="str">
        <f t="shared" si="105"/>
        <v/>
      </c>
      <c r="J399" s="17" t="str">
        <f t="shared" si="106"/>
        <v/>
      </c>
      <c r="K399" s="17" t="str">
        <f t="shared" si="100"/>
        <v/>
      </c>
      <c r="L399" s="14" t="str">
        <f t="shared" si="97"/>
        <v/>
      </c>
      <c r="M399" s="14" t="str">
        <f t="shared" si="101"/>
        <v/>
      </c>
      <c r="N399" s="14" t="str">
        <f t="shared" si="112"/>
        <v/>
      </c>
      <c r="O399" s="14"/>
      <c r="P399" s="14"/>
      <c r="Q399" s="14"/>
      <c r="R399" s="14"/>
      <c r="S399" s="14" t="str">
        <f t="shared" si="107"/>
        <v/>
      </c>
      <c r="T399" s="14" t="str">
        <f t="shared" si="108"/>
        <v/>
      </c>
      <c r="U399" s="21" t="str">
        <f t="shared" si="109"/>
        <v/>
      </c>
      <c r="V399" s="6" t="str">
        <f t="shared" si="110"/>
        <v/>
      </c>
      <c r="W399" s="49"/>
    </row>
    <row r="400" spans="2:23" ht="13.5" customHeight="1" x14ac:dyDescent="0.25">
      <c r="B400" s="134" t="str">
        <f t="shared" si="111"/>
        <v/>
      </c>
      <c r="C400" s="136"/>
      <c r="D400" s="20" t="str">
        <f t="shared" si="98"/>
        <v/>
      </c>
      <c r="E400" s="17" t="str">
        <f t="shared" si="102"/>
        <v/>
      </c>
      <c r="F400" s="17" t="str">
        <f t="shared" si="103"/>
        <v/>
      </c>
      <c r="G400" s="17" t="str">
        <f t="shared" si="104"/>
        <v/>
      </c>
      <c r="H400" s="17" t="str">
        <f t="shared" si="99"/>
        <v/>
      </c>
      <c r="I400" s="17" t="str">
        <f t="shared" si="105"/>
        <v/>
      </c>
      <c r="J400" s="17" t="str">
        <f t="shared" si="106"/>
        <v/>
      </c>
      <c r="K400" s="17" t="str">
        <f t="shared" si="100"/>
        <v/>
      </c>
      <c r="L400" s="14" t="str">
        <f t="shared" si="97"/>
        <v/>
      </c>
      <c r="M400" s="14" t="str">
        <f t="shared" si="101"/>
        <v/>
      </c>
      <c r="N400" s="14" t="str">
        <f t="shared" si="112"/>
        <v/>
      </c>
      <c r="O400" s="14"/>
      <c r="P400" s="14"/>
      <c r="Q400" s="14"/>
      <c r="R400" s="14"/>
      <c r="S400" s="14" t="str">
        <f t="shared" si="107"/>
        <v/>
      </c>
      <c r="T400" s="14" t="str">
        <f t="shared" si="108"/>
        <v/>
      </c>
      <c r="U400" s="21" t="str">
        <f t="shared" si="109"/>
        <v/>
      </c>
      <c r="V400" s="6" t="str">
        <f t="shared" si="110"/>
        <v/>
      </c>
      <c r="W400" s="49"/>
    </row>
    <row r="401" spans="2:23" ht="13.5" customHeight="1" x14ac:dyDescent="0.25">
      <c r="B401" s="134" t="str">
        <f t="shared" si="111"/>
        <v/>
      </c>
      <c r="C401" s="136"/>
      <c r="D401" s="20" t="str">
        <f t="shared" si="98"/>
        <v/>
      </c>
      <c r="E401" s="17" t="str">
        <f t="shared" si="102"/>
        <v/>
      </c>
      <c r="F401" s="17" t="str">
        <f t="shared" si="103"/>
        <v/>
      </c>
      <c r="G401" s="17" t="str">
        <f t="shared" si="104"/>
        <v/>
      </c>
      <c r="H401" s="17" t="str">
        <f t="shared" si="99"/>
        <v/>
      </c>
      <c r="I401" s="17" t="str">
        <f t="shared" si="105"/>
        <v/>
      </c>
      <c r="J401" s="17" t="str">
        <f t="shared" si="106"/>
        <v/>
      </c>
      <c r="K401" s="17" t="str">
        <f t="shared" si="100"/>
        <v/>
      </c>
      <c r="L401" s="14" t="str">
        <f t="shared" si="97"/>
        <v/>
      </c>
      <c r="M401" s="14" t="str">
        <f t="shared" si="101"/>
        <v/>
      </c>
      <c r="N401" s="14" t="str">
        <f t="shared" si="112"/>
        <v/>
      </c>
      <c r="O401" s="14"/>
      <c r="P401" s="14"/>
      <c r="Q401" s="14"/>
      <c r="R401" s="14"/>
      <c r="S401" s="14" t="str">
        <f t="shared" si="107"/>
        <v/>
      </c>
      <c r="T401" s="14" t="str">
        <f t="shared" si="108"/>
        <v/>
      </c>
      <c r="U401" s="21" t="str">
        <f t="shared" si="109"/>
        <v/>
      </c>
      <c r="V401" s="6" t="str">
        <f t="shared" si="110"/>
        <v/>
      </c>
      <c r="W401" s="49"/>
    </row>
    <row r="402" spans="2:23" ht="13.5" customHeight="1" x14ac:dyDescent="0.25">
      <c r="B402" s="134" t="str">
        <f t="shared" si="111"/>
        <v/>
      </c>
      <c r="C402" s="136"/>
      <c r="D402" s="20" t="str">
        <f t="shared" si="98"/>
        <v/>
      </c>
      <c r="E402" s="17" t="str">
        <f t="shared" si="102"/>
        <v/>
      </c>
      <c r="F402" s="17" t="str">
        <f t="shared" si="103"/>
        <v/>
      </c>
      <c r="G402" s="17" t="str">
        <f t="shared" si="104"/>
        <v/>
      </c>
      <c r="H402" s="17" t="str">
        <f t="shared" si="99"/>
        <v/>
      </c>
      <c r="I402" s="17" t="str">
        <f t="shared" si="105"/>
        <v/>
      </c>
      <c r="J402" s="17" t="str">
        <f t="shared" si="106"/>
        <v/>
      </c>
      <c r="K402" s="17" t="str">
        <f t="shared" si="100"/>
        <v/>
      </c>
      <c r="L402" s="14" t="str">
        <f t="shared" si="97"/>
        <v/>
      </c>
      <c r="M402" s="14" t="str">
        <f t="shared" si="101"/>
        <v/>
      </c>
      <c r="N402" s="14" t="str">
        <f t="shared" si="112"/>
        <v/>
      </c>
      <c r="O402" s="14"/>
      <c r="P402" s="14"/>
      <c r="Q402" s="14"/>
      <c r="R402" s="14"/>
      <c r="S402" s="14" t="str">
        <f t="shared" si="107"/>
        <v/>
      </c>
      <c r="T402" s="14" t="str">
        <f t="shared" si="108"/>
        <v/>
      </c>
      <c r="U402" s="21" t="str">
        <f t="shared" si="109"/>
        <v/>
      </c>
      <c r="V402" s="6" t="str">
        <f t="shared" si="110"/>
        <v/>
      </c>
      <c r="W402" s="49"/>
    </row>
    <row r="403" spans="2:23" ht="13.5" customHeight="1" x14ac:dyDescent="0.25">
      <c r="B403" s="134" t="str">
        <f t="shared" si="111"/>
        <v/>
      </c>
      <c r="C403" s="136"/>
      <c r="D403" s="20" t="str">
        <f t="shared" si="98"/>
        <v/>
      </c>
      <c r="E403" s="17" t="str">
        <f t="shared" si="102"/>
        <v/>
      </c>
      <c r="F403" s="17" t="str">
        <f t="shared" si="103"/>
        <v/>
      </c>
      <c r="G403" s="17" t="str">
        <f t="shared" si="104"/>
        <v/>
      </c>
      <c r="H403" s="17" t="str">
        <f t="shared" si="99"/>
        <v/>
      </c>
      <c r="I403" s="17" t="str">
        <f t="shared" si="105"/>
        <v/>
      </c>
      <c r="J403" s="17" t="str">
        <f t="shared" si="106"/>
        <v/>
      </c>
      <c r="K403" s="17" t="str">
        <f t="shared" si="100"/>
        <v/>
      </c>
      <c r="L403" s="14" t="str">
        <f t="shared" ref="L403:L466" si="113">IF(D403="","",IF(OR(D403&gt;G403,D403&lt;F403),"SPECIAL CAUSE-MR Outlier",IF(OR(E403&gt;J403,E403&lt;I403),"SPECIAL CAUSE-Ind Outlier","")))</f>
        <v/>
      </c>
      <c r="M403" s="14" t="str">
        <f t="shared" si="101"/>
        <v/>
      </c>
      <c r="N403" s="14" t="str">
        <f t="shared" si="112"/>
        <v/>
      </c>
      <c r="O403" s="14"/>
      <c r="P403" s="14"/>
      <c r="Q403" s="14"/>
      <c r="R403" s="14"/>
      <c r="S403" s="14" t="str">
        <f t="shared" si="107"/>
        <v/>
      </c>
      <c r="T403" s="14" t="str">
        <f t="shared" si="108"/>
        <v/>
      </c>
      <c r="U403" s="21" t="str">
        <f t="shared" si="109"/>
        <v/>
      </c>
      <c r="V403" s="6" t="str">
        <f t="shared" si="110"/>
        <v/>
      </c>
      <c r="W403" s="49"/>
    </row>
    <row r="404" spans="2:23" ht="13.5" customHeight="1" x14ac:dyDescent="0.25">
      <c r="B404" s="134" t="str">
        <f t="shared" si="111"/>
        <v/>
      </c>
      <c r="C404" s="136"/>
      <c r="D404" s="20" t="str">
        <f t="shared" si="98"/>
        <v/>
      </c>
      <c r="E404" s="17" t="str">
        <f t="shared" si="102"/>
        <v/>
      </c>
      <c r="F404" s="17" t="str">
        <f t="shared" si="103"/>
        <v/>
      </c>
      <c r="G404" s="17" t="str">
        <f t="shared" si="104"/>
        <v/>
      </c>
      <c r="H404" s="17" t="str">
        <f t="shared" si="99"/>
        <v/>
      </c>
      <c r="I404" s="17" t="str">
        <f t="shared" si="105"/>
        <v/>
      </c>
      <c r="J404" s="17" t="str">
        <f t="shared" si="106"/>
        <v/>
      </c>
      <c r="K404" s="17" t="str">
        <f t="shared" si="100"/>
        <v/>
      </c>
      <c r="L404" s="14" t="str">
        <f t="shared" si="113"/>
        <v/>
      </c>
      <c r="M404" s="14" t="str">
        <f t="shared" si="101"/>
        <v/>
      </c>
      <c r="N404" s="14" t="str">
        <f t="shared" si="112"/>
        <v/>
      </c>
      <c r="O404" s="14"/>
      <c r="P404" s="14"/>
      <c r="Q404" s="14"/>
      <c r="R404" s="14"/>
      <c r="S404" s="14" t="str">
        <f t="shared" si="107"/>
        <v/>
      </c>
      <c r="T404" s="14" t="str">
        <f t="shared" si="108"/>
        <v/>
      </c>
      <c r="U404" s="21" t="str">
        <f t="shared" si="109"/>
        <v/>
      </c>
      <c r="V404" s="6" t="str">
        <f t="shared" si="110"/>
        <v/>
      </c>
      <c r="W404" s="49"/>
    </row>
    <row r="405" spans="2:23" ht="13.5" customHeight="1" x14ac:dyDescent="0.25">
      <c r="B405" s="134" t="str">
        <f t="shared" si="111"/>
        <v/>
      </c>
      <c r="C405" s="136"/>
      <c r="D405" s="20" t="str">
        <f t="shared" si="98"/>
        <v/>
      </c>
      <c r="E405" s="17" t="str">
        <f t="shared" si="102"/>
        <v/>
      </c>
      <c r="F405" s="17" t="str">
        <f t="shared" si="103"/>
        <v/>
      </c>
      <c r="G405" s="17" t="str">
        <f t="shared" si="104"/>
        <v/>
      </c>
      <c r="H405" s="17" t="str">
        <f t="shared" si="99"/>
        <v/>
      </c>
      <c r="I405" s="17" t="str">
        <f t="shared" si="105"/>
        <v/>
      </c>
      <c r="J405" s="17" t="str">
        <f t="shared" si="106"/>
        <v/>
      </c>
      <c r="K405" s="17" t="str">
        <f t="shared" si="100"/>
        <v/>
      </c>
      <c r="L405" s="14" t="str">
        <f t="shared" si="113"/>
        <v/>
      </c>
      <c r="M405" s="14" t="str">
        <f t="shared" si="101"/>
        <v/>
      </c>
      <c r="N405" s="14" t="str">
        <f t="shared" si="112"/>
        <v/>
      </c>
      <c r="O405" s="14"/>
      <c r="P405" s="14"/>
      <c r="Q405" s="14"/>
      <c r="R405" s="14"/>
      <c r="S405" s="14" t="str">
        <f t="shared" si="107"/>
        <v/>
      </c>
      <c r="T405" s="14" t="str">
        <f t="shared" si="108"/>
        <v/>
      </c>
      <c r="U405" s="21" t="str">
        <f t="shared" si="109"/>
        <v/>
      </c>
      <c r="V405" s="6" t="str">
        <f t="shared" si="110"/>
        <v/>
      </c>
      <c r="W405" s="49"/>
    </row>
    <row r="406" spans="2:23" ht="13.5" customHeight="1" x14ac:dyDescent="0.25">
      <c r="B406" s="134" t="str">
        <f t="shared" si="111"/>
        <v/>
      </c>
      <c r="C406" s="136"/>
      <c r="D406" s="20" t="str">
        <f t="shared" si="98"/>
        <v/>
      </c>
      <c r="E406" s="17" t="str">
        <f t="shared" si="102"/>
        <v/>
      </c>
      <c r="F406" s="17" t="str">
        <f t="shared" si="103"/>
        <v/>
      </c>
      <c r="G406" s="17" t="str">
        <f t="shared" si="104"/>
        <v/>
      </c>
      <c r="H406" s="17" t="str">
        <f t="shared" si="99"/>
        <v/>
      </c>
      <c r="I406" s="17" t="str">
        <f t="shared" si="105"/>
        <v/>
      </c>
      <c r="J406" s="17" t="str">
        <f t="shared" si="106"/>
        <v/>
      </c>
      <c r="K406" s="17" t="str">
        <f t="shared" si="100"/>
        <v/>
      </c>
      <c r="L406" s="14" t="str">
        <f t="shared" si="113"/>
        <v/>
      </c>
      <c r="M406" s="14" t="str">
        <f t="shared" si="101"/>
        <v/>
      </c>
      <c r="N406" s="14" t="str">
        <f t="shared" si="112"/>
        <v/>
      </c>
      <c r="O406" s="14"/>
      <c r="P406" s="14"/>
      <c r="Q406" s="14"/>
      <c r="R406" s="14"/>
      <c r="S406" s="14" t="str">
        <f t="shared" si="107"/>
        <v/>
      </c>
      <c r="T406" s="14" t="str">
        <f t="shared" si="108"/>
        <v/>
      </c>
      <c r="U406" s="21" t="str">
        <f t="shared" si="109"/>
        <v/>
      </c>
      <c r="V406" s="6" t="str">
        <f t="shared" si="110"/>
        <v/>
      </c>
      <c r="W406" s="49"/>
    </row>
    <row r="407" spans="2:23" ht="13.5" customHeight="1" x14ac:dyDescent="0.25">
      <c r="B407" s="134" t="str">
        <f t="shared" si="111"/>
        <v/>
      </c>
      <c r="C407" s="136"/>
      <c r="D407" s="20" t="str">
        <f t="shared" si="98"/>
        <v/>
      </c>
      <c r="E407" s="17" t="str">
        <f t="shared" si="102"/>
        <v/>
      </c>
      <c r="F407" s="17" t="str">
        <f t="shared" si="103"/>
        <v/>
      </c>
      <c r="G407" s="17" t="str">
        <f t="shared" si="104"/>
        <v/>
      </c>
      <c r="H407" s="17" t="str">
        <f t="shared" si="99"/>
        <v/>
      </c>
      <c r="I407" s="17" t="str">
        <f t="shared" si="105"/>
        <v/>
      </c>
      <c r="J407" s="17" t="str">
        <f t="shared" si="106"/>
        <v/>
      </c>
      <c r="K407" s="17" t="str">
        <f t="shared" si="100"/>
        <v/>
      </c>
      <c r="L407" s="14" t="str">
        <f t="shared" si="113"/>
        <v/>
      </c>
      <c r="M407" s="14" t="str">
        <f t="shared" si="101"/>
        <v/>
      </c>
      <c r="N407" s="14" t="str">
        <f t="shared" si="112"/>
        <v/>
      </c>
      <c r="O407" s="14"/>
      <c r="P407" s="14"/>
      <c r="Q407" s="14"/>
      <c r="R407" s="14"/>
      <c r="S407" s="14" t="str">
        <f t="shared" si="107"/>
        <v/>
      </c>
      <c r="T407" s="14" t="str">
        <f t="shared" si="108"/>
        <v/>
      </c>
      <c r="U407" s="21" t="str">
        <f t="shared" si="109"/>
        <v/>
      </c>
      <c r="V407" s="6" t="str">
        <f t="shared" si="110"/>
        <v/>
      </c>
      <c r="W407" s="49"/>
    </row>
    <row r="408" spans="2:23" ht="13.5" customHeight="1" x14ac:dyDescent="0.25">
      <c r="B408" s="134" t="str">
        <f t="shared" si="111"/>
        <v/>
      </c>
      <c r="C408" s="136"/>
      <c r="D408" s="20" t="str">
        <f t="shared" si="98"/>
        <v/>
      </c>
      <c r="E408" s="17" t="str">
        <f t="shared" si="102"/>
        <v/>
      </c>
      <c r="F408" s="17" t="str">
        <f t="shared" si="103"/>
        <v/>
      </c>
      <c r="G408" s="17" t="str">
        <f t="shared" si="104"/>
        <v/>
      </c>
      <c r="H408" s="17" t="str">
        <f t="shared" si="99"/>
        <v/>
      </c>
      <c r="I408" s="17" t="str">
        <f t="shared" si="105"/>
        <v/>
      </c>
      <c r="J408" s="17" t="str">
        <f t="shared" si="106"/>
        <v/>
      </c>
      <c r="K408" s="17" t="str">
        <f t="shared" si="100"/>
        <v/>
      </c>
      <c r="L408" s="14" t="str">
        <f t="shared" si="113"/>
        <v/>
      </c>
      <c r="M408" s="14" t="str">
        <f t="shared" si="101"/>
        <v/>
      </c>
      <c r="N408" s="14" t="str">
        <f t="shared" si="112"/>
        <v/>
      </c>
      <c r="O408" s="14"/>
      <c r="P408" s="14"/>
      <c r="Q408" s="14"/>
      <c r="R408" s="14"/>
      <c r="S408" s="14" t="str">
        <f t="shared" si="107"/>
        <v/>
      </c>
      <c r="T408" s="14" t="str">
        <f t="shared" si="108"/>
        <v/>
      </c>
      <c r="U408" s="21" t="str">
        <f t="shared" si="109"/>
        <v/>
      </c>
      <c r="V408" s="6" t="str">
        <f t="shared" si="110"/>
        <v/>
      </c>
      <c r="W408" s="49"/>
    </row>
    <row r="409" spans="2:23" ht="13.5" customHeight="1" x14ac:dyDescent="0.25">
      <c r="B409" s="134" t="str">
        <f t="shared" si="111"/>
        <v/>
      </c>
      <c r="C409" s="136"/>
      <c r="D409" s="20" t="str">
        <f t="shared" si="98"/>
        <v/>
      </c>
      <c r="E409" s="17" t="str">
        <f t="shared" si="102"/>
        <v/>
      </c>
      <c r="F409" s="17" t="str">
        <f t="shared" si="103"/>
        <v/>
      </c>
      <c r="G409" s="17" t="str">
        <f t="shared" si="104"/>
        <v/>
      </c>
      <c r="H409" s="17" t="str">
        <f t="shared" si="99"/>
        <v/>
      </c>
      <c r="I409" s="17" t="str">
        <f t="shared" si="105"/>
        <v/>
      </c>
      <c r="J409" s="17" t="str">
        <f t="shared" si="106"/>
        <v/>
      </c>
      <c r="K409" s="17" t="str">
        <f t="shared" si="100"/>
        <v/>
      </c>
      <c r="L409" s="14" t="str">
        <f t="shared" si="113"/>
        <v/>
      </c>
      <c r="M409" s="14" t="str">
        <f t="shared" si="101"/>
        <v/>
      </c>
      <c r="N409" s="14" t="str">
        <f t="shared" si="112"/>
        <v/>
      </c>
      <c r="O409" s="14"/>
      <c r="P409" s="14"/>
      <c r="Q409" s="14"/>
      <c r="R409" s="14"/>
      <c r="S409" s="14" t="str">
        <f t="shared" si="107"/>
        <v/>
      </c>
      <c r="T409" s="14" t="str">
        <f t="shared" si="108"/>
        <v/>
      </c>
      <c r="U409" s="21" t="str">
        <f t="shared" si="109"/>
        <v/>
      </c>
      <c r="V409" s="6" t="str">
        <f t="shared" si="110"/>
        <v/>
      </c>
      <c r="W409" s="49"/>
    </row>
    <row r="410" spans="2:23" ht="13.5" customHeight="1" x14ac:dyDescent="0.25">
      <c r="B410" s="134" t="str">
        <f t="shared" si="111"/>
        <v/>
      </c>
      <c r="C410" s="136"/>
      <c r="D410" s="20" t="str">
        <f t="shared" si="98"/>
        <v/>
      </c>
      <c r="E410" s="17" t="str">
        <f t="shared" si="102"/>
        <v/>
      </c>
      <c r="F410" s="17" t="str">
        <f t="shared" si="103"/>
        <v/>
      </c>
      <c r="G410" s="17" t="str">
        <f t="shared" si="104"/>
        <v/>
      </c>
      <c r="H410" s="17" t="str">
        <f t="shared" si="99"/>
        <v/>
      </c>
      <c r="I410" s="17" t="str">
        <f t="shared" si="105"/>
        <v/>
      </c>
      <c r="J410" s="17" t="str">
        <f t="shared" si="106"/>
        <v/>
      </c>
      <c r="K410" s="17" t="str">
        <f t="shared" si="100"/>
        <v/>
      </c>
      <c r="L410" s="14" t="str">
        <f t="shared" si="113"/>
        <v/>
      </c>
      <c r="M410" s="14" t="str">
        <f t="shared" si="101"/>
        <v/>
      </c>
      <c r="N410" s="14" t="str">
        <f t="shared" si="112"/>
        <v/>
      </c>
      <c r="O410" s="14"/>
      <c r="P410" s="14"/>
      <c r="Q410" s="14"/>
      <c r="R410" s="14"/>
      <c r="S410" s="14" t="str">
        <f t="shared" si="107"/>
        <v/>
      </c>
      <c r="T410" s="14" t="str">
        <f t="shared" si="108"/>
        <v/>
      </c>
      <c r="U410" s="21" t="str">
        <f t="shared" si="109"/>
        <v/>
      </c>
      <c r="V410" s="6" t="str">
        <f t="shared" si="110"/>
        <v/>
      </c>
      <c r="W410" s="49"/>
    </row>
    <row r="411" spans="2:23" ht="13.5" customHeight="1" x14ac:dyDescent="0.25">
      <c r="B411" s="134" t="str">
        <f t="shared" si="111"/>
        <v/>
      </c>
      <c r="C411" s="136"/>
      <c r="D411" s="20" t="str">
        <f t="shared" ref="D411:D474" si="114">IF(E411="","",ABS(E410-E411))</f>
        <v/>
      </c>
      <c r="E411" s="17" t="str">
        <f t="shared" si="102"/>
        <v/>
      </c>
      <c r="F411" s="17" t="str">
        <f t="shared" si="103"/>
        <v/>
      </c>
      <c r="G411" s="17" t="str">
        <f t="shared" si="104"/>
        <v/>
      </c>
      <c r="H411" s="17" t="str">
        <f t="shared" ref="H411:H474" si="115">IF(C411="","",AVERAGE(D:D))</f>
        <v/>
      </c>
      <c r="I411" s="17" t="str">
        <f t="shared" si="105"/>
        <v/>
      </c>
      <c r="J411" s="17" t="str">
        <f t="shared" si="106"/>
        <v/>
      </c>
      <c r="K411" s="17" t="str">
        <f t="shared" ref="K411:K474" si="116">IF(C411="","",AVERAGE(E:E))</f>
        <v/>
      </c>
      <c r="L411" s="14" t="str">
        <f t="shared" si="113"/>
        <v/>
      </c>
      <c r="M411" s="14" t="str">
        <f t="shared" si="101"/>
        <v/>
      </c>
      <c r="N411" s="14" t="str">
        <f t="shared" si="112"/>
        <v/>
      </c>
      <c r="O411" s="14"/>
      <c r="P411" s="14"/>
      <c r="Q411" s="14"/>
      <c r="R411" s="14"/>
      <c r="S411" s="14" t="str">
        <f t="shared" si="107"/>
        <v/>
      </c>
      <c r="T411" s="14" t="str">
        <f t="shared" si="108"/>
        <v/>
      </c>
      <c r="U411" s="21" t="str">
        <f t="shared" si="109"/>
        <v/>
      </c>
      <c r="V411" s="6" t="str">
        <f t="shared" si="110"/>
        <v/>
      </c>
      <c r="W411" s="49"/>
    </row>
    <row r="412" spans="2:23" ht="13.5" customHeight="1" x14ac:dyDescent="0.25">
      <c r="B412" s="134" t="str">
        <f t="shared" si="111"/>
        <v/>
      </c>
      <c r="C412" s="136"/>
      <c r="D412" s="20" t="str">
        <f t="shared" si="114"/>
        <v/>
      </c>
      <c r="E412" s="17" t="str">
        <f t="shared" si="102"/>
        <v/>
      </c>
      <c r="F412" s="17" t="str">
        <f t="shared" si="103"/>
        <v/>
      </c>
      <c r="G412" s="17" t="str">
        <f t="shared" si="104"/>
        <v/>
      </c>
      <c r="H412" s="17" t="str">
        <f t="shared" si="115"/>
        <v/>
      </c>
      <c r="I412" s="17" t="str">
        <f t="shared" si="105"/>
        <v/>
      </c>
      <c r="J412" s="17" t="str">
        <f t="shared" si="106"/>
        <v/>
      </c>
      <c r="K412" s="17" t="str">
        <f t="shared" si="116"/>
        <v/>
      </c>
      <c r="L412" s="14" t="str">
        <f t="shared" si="113"/>
        <v/>
      </c>
      <c r="M412" s="14" t="str">
        <f t="shared" ref="M412:M475" si="117">IF(C412="","",IF(OR(AND(COUNT(D412:D417)=6,D412&lt;D413,D413&lt;D414,D414&lt;D415,D415&lt;D416,D416&lt;D417),AND(COUNT(D412:D417)=6,D412&gt;D413,D413&gt;D414,D414&gt;D415,D415&gt;D416,D416&gt;D417)),"SPECIAL CAUSE-MR Trend",IF(OR(AND(COUNT(E412:E417)=6,E412&lt;E413,E413&lt;E414,E414&lt;E415,E415&lt;E416,E416&lt;E417),AND(COUNT(E412:E417)=6,E412&gt;E413,E413&gt;E414,E414&gt;E415,E415&gt;E416,E416&gt;E417)),"SPECIAL CAUSE-Ind Trend","")))</f>
        <v/>
      </c>
      <c r="N412" s="14" t="str">
        <f t="shared" si="112"/>
        <v/>
      </c>
      <c r="O412" s="14"/>
      <c r="P412" s="14"/>
      <c r="Q412" s="14"/>
      <c r="R412" s="14"/>
      <c r="S412" s="14" t="str">
        <f t="shared" si="107"/>
        <v/>
      </c>
      <c r="T412" s="14" t="str">
        <f t="shared" si="108"/>
        <v/>
      </c>
      <c r="U412" s="21" t="str">
        <f t="shared" si="109"/>
        <v/>
      </c>
      <c r="V412" s="6" t="str">
        <f t="shared" si="110"/>
        <v/>
      </c>
      <c r="W412" s="49"/>
    </row>
    <row r="413" spans="2:23" ht="13.5" customHeight="1" x14ac:dyDescent="0.25">
      <c r="B413" s="134" t="str">
        <f t="shared" si="111"/>
        <v/>
      </c>
      <c r="C413" s="136"/>
      <c r="D413" s="20" t="str">
        <f t="shared" si="114"/>
        <v/>
      </c>
      <c r="E413" s="17" t="str">
        <f t="shared" si="102"/>
        <v/>
      </c>
      <c r="F413" s="17" t="str">
        <f t="shared" si="103"/>
        <v/>
      </c>
      <c r="G413" s="17" t="str">
        <f t="shared" si="104"/>
        <v/>
      </c>
      <c r="H413" s="17" t="str">
        <f t="shared" si="115"/>
        <v/>
      </c>
      <c r="I413" s="17" t="str">
        <f t="shared" si="105"/>
        <v/>
      </c>
      <c r="J413" s="17" t="str">
        <f t="shared" si="106"/>
        <v/>
      </c>
      <c r="K413" s="17" t="str">
        <f t="shared" si="116"/>
        <v/>
      </c>
      <c r="L413" s="14" t="str">
        <f t="shared" si="113"/>
        <v/>
      </c>
      <c r="M413" s="14" t="str">
        <f t="shared" si="117"/>
        <v/>
      </c>
      <c r="N413" s="14" t="str">
        <f t="shared" si="112"/>
        <v/>
      </c>
      <c r="O413" s="14"/>
      <c r="P413" s="14"/>
      <c r="Q413" s="14"/>
      <c r="R413" s="14"/>
      <c r="S413" s="14" t="str">
        <f t="shared" si="107"/>
        <v/>
      </c>
      <c r="T413" s="14" t="str">
        <f t="shared" si="108"/>
        <v/>
      </c>
      <c r="U413" s="21" t="str">
        <f t="shared" si="109"/>
        <v/>
      </c>
      <c r="V413" s="6" t="str">
        <f t="shared" si="110"/>
        <v/>
      </c>
      <c r="W413" s="49"/>
    </row>
    <row r="414" spans="2:23" ht="13.5" customHeight="1" x14ac:dyDescent="0.25">
      <c r="B414" s="134" t="str">
        <f t="shared" si="111"/>
        <v/>
      </c>
      <c r="C414" s="136"/>
      <c r="D414" s="20" t="str">
        <f t="shared" si="114"/>
        <v/>
      </c>
      <c r="E414" s="17" t="str">
        <f t="shared" si="102"/>
        <v/>
      </c>
      <c r="F414" s="17" t="str">
        <f t="shared" si="103"/>
        <v/>
      </c>
      <c r="G414" s="17" t="str">
        <f t="shared" si="104"/>
        <v/>
      </c>
      <c r="H414" s="17" t="str">
        <f t="shared" si="115"/>
        <v/>
      </c>
      <c r="I414" s="17" t="str">
        <f t="shared" si="105"/>
        <v/>
      </c>
      <c r="J414" s="17" t="str">
        <f t="shared" si="106"/>
        <v/>
      </c>
      <c r="K414" s="17" t="str">
        <f t="shared" si="116"/>
        <v/>
      </c>
      <c r="L414" s="14" t="str">
        <f t="shared" si="113"/>
        <v/>
      </c>
      <c r="M414" s="14" t="str">
        <f t="shared" si="117"/>
        <v/>
      </c>
      <c r="N414" s="14" t="str">
        <f t="shared" si="112"/>
        <v/>
      </c>
      <c r="O414" s="14"/>
      <c r="P414" s="14"/>
      <c r="Q414" s="14"/>
      <c r="R414" s="14"/>
      <c r="S414" s="14" t="str">
        <f t="shared" si="107"/>
        <v/>
      </c>
      <c r="T414" s="14" t="str">
        <f t="shared" si="108"/>
        <v/>
      </c>
      <c r="U414" s="21" t="str">
        <f t="shared" si="109"/>
        <v/>
      </c>
      <c r="V414" s="6" t="str">
        <f t="shared" si="110"/>
        <v/>
      </c>
      <c r="W414" s="49"/>
    </row>
    <row r="415" spans="2:23" ht="13.5" customHeight="1" x14ac:dyDescent="0.25">
      <c r="B415" s="134" t="str">
        <f t="shared" si="111"/>
        <v/>
      </c>
      <c r="C415" s="136"/>
      <c r="D415" s="20" t="str">
        <f t="shared" si="114"/>
        <v/>
      </c>
      <c r="E415" s="17" t="str">
        <f t="shared" si="102"/>
        <v/>
      </c>
      <c r="F415" s="17" t="str">
        <f t="shared" si="103"/>
        <v/>
      </c>
      <c r="G415" s="17" t="str">
        <f t="shared" si="104"/>
        <v/>
      </c>
      <c r="H415" s="17" t="str">
        <f t="shared" si="115"/>
        <v/>
      </c>
      <c r="I415" s="17" t="str">
        <f t="shared" si="105"/>
        <v/>
      </c>
      <c r="J415" s="17" t="str">
        <f t="shared" si="106"/>
        <v/>
      </c>
      <c r="K415" s="17" t="str">
        <f t="shared" si="116"/>
        <v/>
      </c>
      <c r="L415" s="14" t="str">
        <f t="shared" si="113"/>
        <v/>
      </c>
      <c r="M415" s="14" t="str">
        <f t="shared" si="117"/>
        <v/>
      </c>
      <c r="N415" s="14" t="str">
        <f t="shared" si="112"/>
        <v/>
      </c>
      <c r="O415" s="14"/>
      <c r="P415" s="14"/>
      <c r="Q415" s="14"/>
      <c r="R415" s="14"/>
      <c r="S415" s="14" t="str">
        <f t="shared" si="107"/>
        <v/>
      </c>
      <c r="T415" s="14" t="str">
        <f t="shared" si="108"/>
        <v/>
      </c>
      <c r="U415" s="21" t="str">
        <f t="shared" si="109"/>
        <v/>
      </c>
      <c r="V415" s="6" t="str">
        <f t="shared" si="110"/>
        <v/>
      </c>
      <c r="W415" s="49"/>
    </row>
    <row r="416" spans="2:23" ht="13.5" customHeight="1" x14ac:dyDescent="0.25">
      <c r="B416" s="134" t="str">
        <f t="shared" si="111"/>
        <v/>
      </c>
      <c r="C416" s="136"/>
      <c r="D416" s="20" t="str">
        <f t="shared" si="114"/>
        <v/>
      </c>
      <c r="E416" s="17" t="str">
        <f t="shared" si="102"/>
        <v/>
      </c>
      <c r="F416" s="17" t="str">
        <f t="shared" si="103"/>
        <v/>
      </c>
      <c r="G416" s="17" t="str">
        <f t="shared" si="104"/>
        <v/>
      </c>
      <c r="H416" s="17" t="str">
        <f t="shared" si="115"/>
        <v/>
      </c>
      <c r="I416" s="17" t="str">
        <f t="shared" si="105"/>
        <v/>
      </c>
      <c r="J416" s="17" t="str">
        <f t="shared" si="106"/>
        <v/>
      </c>
      <c r="K416" s="17" t="str">
        <f t="shared" si="116"/>
        <v/>
      </c>
      <c r="L416" s="14" t="str">
        <f t="shared" si="113"/>
        <v/>
      </c>
      <c r="M416" s="14" t="str">
        <f t="shared" si="117"/>
        <v/>
      </c>
      <c r="N416" s="14" t="str">
        <f t="shared" si="112"/>
        <v/>
      </c>
      <c r="O416" s="14"/>
      <c r="P416" s="14"/>
      <c r="Q416" s="14"/>
      <c r="R416" s="14"/>
      <c r="S416" s="14" t="str">
        <f t="shared" si="107"/>
        <v/>
      </c>
      <c r="T416" s="14" t="str">
        <f t="shared" si="108"/>
        <v/>
      </c>
      <c r="U416" s="21" t="str">
        <f t="shared" si="109"/>
        <v/>
      </c>
      <c r="V416" s="6" t="str">
        <f t="shared" si="110"/>
        <v/>
      </c>
      <c r="W416" s="49"/>
    </row>
    <row r="417" spans="2:23" ht="13.5" customHeight="1" x14ac:dyDescent="0.25">
      <c r="B417" s="134" t="str">
        <f t="shared" si="111"/>
        <v/>
      </c>
      <c r="C417" s="136"/>
      <c r="D417" s="20" t="str">
        <f t="shared" si="114"/>
        <v/>
      </c>
      <c r="E417" s="17" t="str">
        <f t="shared" si="102"/>
        <v/>
      </c>
      <c r="F417" s="17" t="str">
        <f t="shared" si="103"/>
        <v/>
      </c>
      <c r="G417" s="17" t="str">
        <f t="shared" si="104"/>
        <v/>
      </c>
      <c r="H417" s="17" t="str">
        <f t="shared" si="115"/>
        <v/>
      </c>
      <c r="I417" s="17" t="str">
        <f t="shared" si="105"/>
        <v/>
      </c>
      <c r="J417" s="17" t="str">
        <f t="shared" si="106"/>
        <v/>
      </c>
      <c r="K417" s="17" t="str">
        <f t="shared" si="116"/>
        <v/>
      </c>
      <c r="L417" s="14" t="str">
        <f t="shared" si="113"/>
        <v/>
      </c>
      <c r="M417" s="14" t="str">
        <f t="shared" si="117"/>
        <v/>
      </c>
      <c r="N417" s="14" t="str">
        <f t="shared" si="112"/>
        <v/>
      </c>
      <c r="O417" s="14"/>
      <c r="P417" s="14"/>
      <c r="Q417" s="14"/>
      <c r="R417" s="14"/>
      <c r="S417" s="14" t="str">
        <f t="shared" si="107"/>
        <v/>
      </c>
      <c r="T417" s="14" t="str">
        <f t="shared" si="108"/>
        <v/>
      </c>
      <c r="U417" s="21" t="str">
        <f t="shared" si="109"/>
        <v/>
      </c>
      <c r="V417" s="6" t="str">
        <f t="shared" si="110"/>
        <v/>
      </c>
      <c r="W417" s="49"/>
    </row>
    <row r="418" spans="2:23" ht="13.5" customHeight="1" x14ac:dyDescent="0.25">
      <c r="B418" s="134" t="str">
        <f t="shared" si="111"/>
        <v/>
      </c>
      <c r="C418" s="136"/>
      <c r="D418" s="20" t="str">
        <f t="shared" si="114"/>
        <v/>
      </c>
      <c r="E418" s="17" t="str">
        <f t="shared" si="102"/>
        <v/>
      </c>
      <c r="F418" s="17" t="str">
        <f t="shared" si="103"/>
        <v/>
      </c>
      <c r="G418" s="17" t="str">
        <f t="shared" si="104"/>
        <v/>
      </c>
      <c r="H418" s="17" t="str">
        <f t="shared" si="115"/>
        <v/>
      </c>
      <c r="I418" s="17" t="str">
        <f t="shared" si="105"/>
        <v/>
      </c>
      <c r="J418" s="17" t="str">
        <f t="shared" si="106"/>
        <v/>
      </c>
      <c r="K418" s="17" t="str">
        <f t="shared" si="116"/>
        <v/>
      </c>
      <c r="L418" s="14" t="str">
        <f t="shared" si="113"/>
        <v/>
      </c>
      <c r="M418" s="14" t="str">
        <f t="shared" si="117"/>
        <v/>
      </c>
      <c r="N418" s="14" t="str">
        <f t="shared" si="112"/>
        <v/>
      </c>
      <c r="O418" s="14"/>
      <c r="P418" s="14"/>
      <c r="Q418" s="14"/>
      <c r="R418" s="14"/>
      <c r="S418" s="14" t="str">
        <f t="shared" si="107"/>
        <v/>
      </c>
      <c r="T418" s="14" t="str">
        <f t="shared" si="108"/>
        <v/>
      </c>
      <c r="U418" s="21" t="str">
        <f t="shared" si="109"/>
        <v/>
      </c>
      <c r="V418" s="6" t="str">
        <f t="shared" si="110"/>
        <v/>
      </c>
      <c r="W418" s="49"/>
    </row>
    <row r="419" spans="2:23" ht="13.5" customHeight="1" x14ac:dyDescent="0.25">
      <c r="B419" s="134" t="str">
        <f t="shared" si="111"/>
        <v/>
      </c>
      <c r="C419" s="136"/>
      <c r="D419" s="20" t="str">
        <f t="shared" si="114"/>
        <v/>
      </c>
      <c r="E419" s="17" t="str">
        <f t="shared" si="102"/>
        <v/>
      </c>
      <c r="F419" s="17" t="str">
        <f t="shared" si="103"/>
        <v/>
      </c>
      <c r="G419" s="17" t="str">
        <f t="shared" si="104"/>
        <v/>
      </c>
      <c r="H419" s="17" t="str">
        <f t="shared" si="115"/>
        <v/>
      </c>
      <c r="I419" s="17" t="str">
        <f t="shared" si="105"/>
        <v/>
      </c>
      <c r="J419" s="17" t="str">
        <f t="shared" si="106"/>
        <v/>
      </c>
      <c r="K419" s="17" t="str">
        <f t="shared" si="116"/>
        <v/>
      </c>
      <c r="L419" s="14" t="str">
        <f t="shared" si="113"/>
        <v/>
      </c>
      <c r="M419" s="14" t="str">
        <f t="shared" si="117"/>
        <v/>
      </c>
      <c r="N419" s="14" t="str">
        <f t="shared" si="112"/>
        <v/>
      </c>
      <c r="O419" s="14"/>
      <c r="P419" s="14"/>
      <c r="Q419" s="14"/>
      <c r="R419" s="14"/>
      <c r="S419" s="14" t="str">
        <f t="shared" si="107"/>
        <v/>
      </c>
      <c r="T419" s="14" t="str">
        <f t="shared" si="108"/>
        <v/>
      </c>
      <c r="U419" s="21" t="str">
        <f t="shared" si="109"/>
        <v/>
      </c>
      <c r="V419" s="6" t="str">
        <f t="shared" si="110"/>
        <v/>
      </c>
      <c r="W419" s="49"/>
    </row>
    <row r="420" spans="2:23" ht="13.5" customHeight="1" x14ac:dyDescent="0.25">
      <c r="B420" s="134" t="str">
        <f t="shared" si="111"/>
        <v/>
      </c>
      <c r="C420" s="136"/>
      <c r="D420" s="20" t="str">
        <f t="shared" si="114"/>
        <v/>
      </c>
      <c r="E420" s="17" t="str">
        <f t="shared" si="102"/>
        <v/>
      </c>
      <c r="F420" s="17" t="str">
        <f t="shared" si="103"/>
        <v/>
      </c>
      <c r="G420" s="17" t="str">
        <f t="shared" si="104"/>
        <v/>
      </c>
      <c r="H420" s="17" t="str">
        <f t="shared" si="115"/>
        <v/>
      </c>
      <c r="I420" s="17" t="str">
        <f t="shared" si="105"/>
        <v/>
      </c>
      <c r="J420" s="17" t="str">
        <f t="shared" si="106"/>
        <v/>
      </c>
      <c r="K420" s="17" t="str">
        <f t="shared" si="116"/>
        <v/>
      </c>
      <c r="L420" s="14" t="str">
        <f t="shared" si="113"/>
        <v/>
      </c>
      <c r="M420" s="14" t="str">
        <f t="shared" si="117"/>
        <v/>
      </c>
      <c r="N420" s="14" t="str">
        <f t="shared" si="112"/>
        <v/>
      </c>
      <c r="O420" s="14"/>
      <c r="P420" s="14"/>
      <c r="Q420" s="14"/>
      <c r="R420" s="14"/>
      <c r="S420" s="14" t="str">
        <f t="shared" si="107"/>
        <v/>
      </c>
      <c r="T420" s="14" t="str">
        <f t="shared" si="108"/>
        <v/>
      </c>
      <c r="U420" s="21" t="str">
        <f t="shared" si="109"/>
        <v/>
      </c>
      <c r="V420" s="6" t="str">
        <f t="shared" si="110"/>
        <v/>
      </c>
      <c r="W420" s="49"/>
    </row>
    <row r="421" spans="2:23" ht="13.5" customHeight="1" x14ac:dyDescent="0.25">
      <c r="B421" s="134" t="str">
        <f t="shared" si="111"/>
        <v/>
      </c>
      <c r="C421" s="136"/>
      <c r="D421" s="20" t="str">
        <f t="shared" si="114"/>
        <v/>
      </c>
      <c r="E421" s="17" t="str">
        <f t="shared" si="102"/>
        <v/>
      </c>
      <c r="F421" s="17" t="str">
        <f t="shared" si="103"/>
        <v/>
      </c>
      <c r="G421" s="17" t="str">
        <f t="shared" si="104"/>
        <v/>
      </c>
      <c r="H421" s="17" t="str">
        <f t="shared" si="115"/>
        <v/>
      </c>
      <c r="I421" s="17" t="str">
        <f t="shared" si="105"/>
        <v/>
      </c>
      <c r="J421" s="17" t="str">
        <f t="shared" si="106"/>
        <v/>
      </c>
      <c r="K421" s="17" t="str">
        <f t="shared" si="116"/>
        <v/>
      </c>
      <c r="L421" s="14" t="str">
        <f t="shared" si="113"/>
        <v/>
      </c>
      <c r="M421" s="14" t="str">
        <f t="shared" si="117"/>
        <v/>
      </c>
      <c r="N421" s="14" t="str">
        <f t="shared" si="112"/>
        <v/>
      </c>
      <c r="O421" s="14"/>
      <c r="P421" s="14"/>
      <c r="Q421" s="14"/>
      <c r="R421" s="14"/>
      <c r="S421" s="14" t="str">
        <f t="shared" si="107"/>
        <v/>
      </c>
      <c r="T421" s="14" t="str">
        <f t="shared" si="108"/>
        <v/>
      </c>
      <c r="U421" s="21" t="str">
        <f t="shared" si="109"/>
        <v/>
      </c>
      <c r="V421" s="6" t="str">
        <f t="shared" si="110"/>
        <v/>
      </c>
      <c r="W421" s="49"/>
    </row>
    <row r="422" spans="2:23" ht="13.5" customHeight="1" x14ac:dyDescent="0.25">
      <c r="B422" s="134" t="str">
        <f t="shared" si="111"/>
        <v/>
      </c>
      <c r="C422" s="136"/>
      <c r="D422" s="20" t="str">
        <f t="shared" si="114"/>
        <v/>
      </c>
      <c r="E422" s="17" t="str">
        <f t="shared" si="102"/>
        <v/>
      </c>
      <c r="F422" s="17" t="str">
        <f t="shared" si="103"/>
        <v/>
      </c>
      <c r="G422" s="17" t="str">
        <f t="shared" si="104"/>
        <v/>
      </c>
      <c r="H422" s="17" t="str">
        <f t="shared" si="115"/>
        <v/>
      </c>
      <c r="I422" s="17" t="str">
        <f t="shared" si="105"/>
        <v/>
      </c>
      <c r="J422" s="17" t="str">
        <f t="shared" si="106"/>
        <v/>
      </c>
      <c r="K422" s="17" t="str">
        <f t="shared" si="116"/>
        <v/>
      </c>
      <c r="L422" s="14" t="str">
        <f t="shared" si="113"/>
        <v/>
      </c>
      <c r="M422" s="14" t="str">
        <f t="shared" si="117"/>
        <v/>
      </c>
      <c r="N422" s="14" t="str">
        <f t="shared" si="112"/>
        <v/>
      </c>
      <c r="O422" s="14"/>
      <c r="P422" s="14"/>
      <c r="Q422" s="14"/>
      <c r="R422" s="14"/>
      <c r="S422" s="14" t="str">
        <f t="shared" si="107"/>
        <v/>
      </c>
      <c r="T422" s="14" t="str">
        <f t="shared" si="108"/>
        <v/>
      </c>
      <c r="U422" s="21" t="str">
        <f t="shared" si="109"/>
        <v/>
      </c>
      <c r="V422" s="6" t="str">
        <f t="shared" si="110"/>
        <v/>
      </c>
      <c r="W422" s="49"/>
    </row>
    <row r="423" spans="2:23" ht="13.5" customHeight="1" x14ac:dyDescent="0.25">
      <c r="B423" s="134" t="str">
        <f t="shared" si="111"/>
        <v/>
      </c>
      <c r="C423" s="136"/>
      <c r="D423" s="20" t="str">
        <f t="shared" si="114"/>
        <v/>
      </c>
      <c r="E423" s="17" t="str">
        <f t="shared" si="102"/>
        <v/>
      </c>
      <c r="F423" s="17" t="str">
        <f t="shared" si="103"/>
        <v/>
      </c>
      <c r="G423" s="17" t="str">
        <f t="shared" si="104"/>
        <v/>
      </c>
      <c r="H423" s="17" t="str">
        <f t="shared" si="115"/>
        <v/>
      </c>
      <c r="I423" s="17" t="str">
        <f t="shared" si="105"/>
        <v/>
      </c>
      <c r="J423" s="17" t="str">
        <f t="shared" si="106"/>
        <v/>
      </c>
      <c r="K423" s="17" t="str">
        <f t="shared" si="116"/>
        <v/>
      </c>
      <c r="L423" s="14" t="str">
        <f t="shared" si="113"/>
        <v/>
      </c>
      <c r="M423" s="14" t="str">
        <f t="shared" si="117"/>
        <v/>
      </c>
      <c r="N423" s="14" t="str">
        <f t="shared" si="112"/>
        <v/>
      </c>
      <c r="O423" s="14"/>
      <c r="P423" s="14"/>
      <c r="Q423" s="14"/>
      <c r="R423" s="14"/>
      <c r="S423" s="14" t="str">
        <f t="shared" si="107"/>
        <v/>
      </c>
      <c r="T423" s="14" t="str">
        <f t="shared" si="108"/>
        <v/>
      </c>
      <c r="U423" s="21" t="str">
        <f t="shared" si="109"/>
        <v/>
      </c>
      <c r="V423" s="6" t="str">
        <f t="shared" si="110"/>
        <v/>
      </c>
      <c r="W423" s="49"/>
    </row>
    <row r="424" spans="2:23" ht="13.5" customHeight="1" x14ac:dyDescent="0.25">
      <c r="B424" s="134" t="str">
        <f t="shared" si="111"/>
        <v/>
      </c>
      <c r="C424" s="136"/>
      <c r="D424" s="20" t="str">
        <f t="shared" si="114"/>
        <v/>
      </c>
      <c r="E424" s="17" t="str">
        <f t="shared" si="102"/>
        <v/>
      </c>
      <c r="F424" s="17" t="str">
        <f t="shared" si="103"/>
        <v/>
      </c>
      <c r="G424" s="17" t="str">
        <f t="shared" si="104"/>
        <v/>
      </c>
      <c r="H424" s="17" t="str">
        <f t="shared" si="115"/>
        <v/>
      </c>
      <c r="I424" s="17" t="str">
        <f t="shared" si="105"/>
        <v/>
      </c>
      <c r="J424" s="17" t="str">
        <f t="shared" si="106"/>
        <v/>
      </c>
      <c r="K424" s="17" t="str">
        <f t="shared" si="116"/>
        <v/>
      </c>
      <c r="L424" s="14" t="str">
        <f t="shared" si="113"/>
        <v/>
      </c>
      <c r="M424" s="14" t="str">
        <f t="shared" si="117"/>
        <v/>
      </c>
      <c r="N424" s="14" t="str">
        <f t="shared" si="112"/>
        <v/>
      </c>
      <c r="O424" s="14"/>
      <c r="P424" s="14"/>
      <c r="Q424" s="14"/>
      <c r="R424" s="14"/>
      <c r="S424" s="14" t="str">
        <f t="shared" si="107"/>
        <v/>
      </c>
      <c r="T424" s="14" t="str">
        <f t="shared" si="108"/>
        <v/>
      </c>
      <c r="U424" s="21" t="str">
        <f t="shared" si="109"/>
        <v/>
      </c>
      <c r="V424" s="6" t="str">
        <f t="shared" si="110"/>
        <v/>
      </c>
      <c r="W424" s="49"/>
    </row>
    <row r="425" spans="2:23" ht="13.5" customHeight="1" x14ac:dyDescent="0.25">
      <c r="B425" s="134" t="str">
        <f t="shared" si="111"/>
        <v/>
      </c>
      <c r="C425" s="136"/>
      <c r="D425" s="20" t="str">
        <f t="shared" si="114"/>
        <v/>
      </c>
      <c r="E425" s="17" t="str">
        <f t="shared" si="102"/>
        <v/>
      </c>
      <c r="F425" s="17" t="str">
        <f t="shared" si="103"/>
        <v/>
      </c>
      <c r="G425" s="17" t="str">
        <f t="shared" si="104"/>
        <v/>
      </c>
      <c r="H425" s="17" t="str">
        <f t="shared" si="115"/>
        <v/>
      </c>
      <c r="I425" s="17" t="str">
        <f t="shared" si="105"/>
        <v/>
      </c>
      <c r="J425" s="17" t="str">
        <f t="shared" si="106"/>
        <v/>
      </c>
      <c r="K425" s="17" t="str">
        <f t="shared" si="116"/>
        <v/>
      </c>
      <c r="L425" s="14" t="str">
        <f t="shared" si="113"/>
        <v/>
      </c>
      <c r="M425" s="14" t="str">
        <f t="shared" si="117"/>
        <v/>
      </c>
      <c r="N425" s="14" t="str">
        <f t="shared" si="112"/>
        <v/>
      </c>
      <c r="O425" s="14"/>
      <c r="P425" s="14"/>
      <c r="Q425" s="14"/>
      <c r="R425" s="14"/>
      <c r="S425" s="14" t="str">
        <f t="shared" si="107"/>
        <v/>
      </c>
      <c r="T425" s="14" t="str">
        <f t="shared" si="108"/>
        <v/>
      </c>
      <c r="U425" s="21" t="str">
        <f t="shared" si="109"/>
        <v/>
      </c>
      <c r="V425" s="6" t="str">
        <f t="shared" si="110"/>
        <v/>
      </c>
      <c r="W425" s="49"/>
    </row>
    <row r="426" spans="2:23" ht="13.5" customHeight="1" x14ac:dyDescent="0.25">
      <c r="B426" s="134" t="str">
        <f t="shared" si="111"/>
        <v/>
      </c>
      <c r="C426" s="136"/>
      <c r="D426" s="20" t="str">
        <f t="shared" si="114"/>
        <v/>
      </c>
      <c r="E426" s="17" t="str">
        <f t="shared" si="102"/>
        <v/>
      </c>
      <c r="F426" s="17" t="str">
        <f t="shared" si="103"/>
        <v/>
      </c>
      <c r="G426" s="17" t="str">
        <f t="shared" si="104"/>
        <v/>
      </c>
      <c r="H426" s="17" t="str">
        <f t="shared" si="115"/>
        <v/>
      </c>
      <c r="I426" s="17" t="str">
        <f t="shared" si="105"/>
        <v/>
      </c>
      <c r="J426" s="17" t="str">
        <f t="shared" si="106"/>
        <v/>
      </c>
      <c r="K426" s="17" t="str">
        <f t="shared" si="116"/>
        <v/>
      </c>
      <c r="L426" s="14" t="str">
        <f t="shared" si="113"/>
        <v/>
      </c>
      <c r="M426" s="14" t="str">
        <f t="shared" si="117"/>
        <v/>
      </c>
      <c r="N426" s="14" t="str">
        <f t="shared" si="112"/>
        <v/>
      </c>
      <c r="O426" s="14"/>
      <c r="P426" s="14"/>
      <c r="Q426" s="14"/>
      <c r="R426" s="14"/>
      <c r="S426" s="14" t="str">
        <f t="shared" si="107"/>
        <v/>
      </c>
      <c r="T426" s="14" t="str">
        <f t="shared" si="108"/>
        <v/>
      </c>
      <c r="U426" s="21" t="str">
        <f t="shared" si="109"/>
        <v/>
      </c>
      <c r="V426" s="6" t="str">
        <f t="shared" si="110"/>
        <v/>
      </c>
      <c r="W426" s="49"/>
    </row>
    <row r="427" spans="2:23" ht="13.5" customHeight="1" x14ac:dyDescent="0.25">
      <c r="B427" s="134" t="str">
        <f t="shared" si="111"/>
        <v/>
      </c>
      <c r="C427" s="136"/>
      <c r="D427" s="20" t="str">
        <f t="shared" si="114"/>
        <v/>
      </c>
      <c r="E427" s="17" t="str">
        <f t="shared" si="102"/>
        <v/>
      </c>
      <c r="F427" s="17" t="str">
        <f t="shared" si="103"/>
        <v/>
      </c>
      <c r="G427" s="17" t="str">
        <f t="shared" si="104"/>
        <v/>
      </c>
      <c r="H427" s="17" t="str">
        <f t="shared" si="115"/>
        <v/>
      </c>
      <c r="I427" s="17" t="str">
        <f t="shared" si="105"/>
        <v/>
      </c>
      <c r="J427" s="17" t="str">
        <f t="shared" si="106"/>
        <v/>
      </c>
      <c r="K427" s="17" t="str">
        <f t="shared" si="116"/>
        <v/>
      </c>
      <c r="L427" s="14" t="str">
        <f t="shared" si="113"/>
        <v/>
      </c>
      <c r="M427" s="14" t="str">
        <f t="shared" si="117"/>
        <v/>
      </c>
      <c r="N427" s="14" t="str">
        <f t="shared" si="112"/>
        <v/>
      </c>
      <c r="O427" s="14"/>
      <c r="P427" s="14"/>
      <c r="Q427" s="14"/>
      <c r="R427" s="14"/>
      <c r="S427" s="14" t="str">
        <f t="shared" si="107"/>
        <v/>
      </c>
      <c r="T427" s="14" t="str">
        <f t="shared" si="108"/>
        <v/>
      </c>
      <c r="U427" s="21" t="str">
        <f t="shared" si="109"/>
        <v/>
      </c>
      <c r="V427" s="6" t="str">
        <f t="shared" si="110"/>
        <v/>
      </c>
      <c r="W427" s="49"/>
    </row>
    <row r="428" spans="2:23" ht="13.5" customHeight="1" x14ac:dyDescent="0.25">
      <c r="B428" s="134" t="str">
        <f t="shared" si="111"/>
        <v/>
      </c>
      <c r="C428" s="136"/>
      <c r="D428" s="20" t="str">
        <f t="shared" si="114"/>
        <v/>
      </c>
      <c r="E428" s="17" t="str">
        <f t="shared" si="102"/>
        <v/>
      </c>
      <c r="F428" s="17" t="str">
        <f t="shared" si="103"/>
        <v/>
      </c>
      <c r="G428" s="17" t="str">
        <f t="shared" si="104"/>
        <v/>
      </c>
      <c r="H428" s="17" t="str">
        <f t="shared" si="115"/>
        <v/>
      </c>
      <c r="I428" s="17" t="str">
        <f t="shared" si="105"/>
        <v/>
      </c>
      <c r="J428" s="17" t="str">
        <f t="shared" si="106"/>
        <v/>
      </c>
      <c r="K428" s="17" t="str">
        <f t="shared" si="116"/>
        <v/>
      </c>
      <c r="L428" s="14" t="str">
        <f t="shared" si="113"/>
        <v/>
      </c>
      <c r="M428" s="14" t="str">
        <f t="shared" si="117"/>
        <v/>
      </c>
      <c r="N428" s="14" t="str">
        <f t="shared" si="112"/>
        <v/>
      </c>
      <c r="O428" s="14"/>
      <c r="P428" s="14"/>
      <c r="Q428" s="14"/>
      <c r="R428" s="14"/>
      <c r="S428" s="14" t="str">
        <f t="shared" si="107"/>
        <v/>
      </c>
      <c r="T428" s="14" t="str">
        <f t="shared" si="108"/>
        <v/>
      </c>
      <c r="U428" s="21" t="str">
        <f t="shared" si="109"/>
        <v/>
      </c>
      <c r="V428" s="6" t="str">
        <f t="shared" si="110"/>
        <v/>
      </c>
      <c r="W428" s="49"/>
    </row>
    <row r="429" spans="2:23" ht="13.5" customHeight="1" x14ac:dyDescent="0.25">
      <c r="B429" s="134" t="str">
        <f t="shared" si="111"/>
        <v/>
      </c>
      <c r="C429" s="136"/>
      <c r="D429" s="20" t="str">
        <f t="shared" si="114"/>
        <v/>
      </c>
      <c r="E429" s="17" t="str">
        <f t="shared" si="102"/>
        <v/>
      </c>
      <c r="F429" s="17" t="str">
        <f t="shared" si="103"/>
        <v/>
      </c>
      <c r="G429" s="17" t="str">
        <f t="shared" si="104"/>
        <v/>
      </c>
      <c r="H429" s="17" t="str">
        <f t="shared" si="115"/>
        <v/>
      </c>
      <c r="I429" s="17" t="str">
        <f t="shared" si="105"/>
        <v/>
      </c>
      <c r="J429" s="17" t="str">
        <f t="shared" si="106"/>
        <v/>
      </c>
      <c r="K429" s="17" t="str">
        <f t="shared" si="116"/>
        <v/>
      </c>
      <c r="L429" s="14" t="str">
        <f t="shared" si="113"/>
        <v/>
      </c>
      <c r="M429" s="14" t="str">
        <f t="shared" si="117"/>
        <v/>
      </c>
      <c r="N429" s="14" t="str">
        <f t="shared" si="112"/>
        <v/>
      </c>
      <c r="O429" s="14"/>
      <c r="P429" s="14"/>
      <c r="Q429" s="14"/>
      <c r="R429" s="14"/>
      <c r="S429" s="14" t="str">
        <f t="shared" si="107"/>
        <v/>
      </c>
      <c r="T429" s="14" t="str">
        <f t="shared" si="108"/>
        <v/>
      </c>
      <c r="U429" s="21" t="str">
        <f t="shared" si="109"/>
        <v/>
      </c>
      <c r="V429" s="6" t="str">
        <f t="shared" si="110"/>
        <v/>
      </c>
      <c r="W429" s="49"/>
    </row>
    <row r="430" spans="2:23" ht="13.5" customHeight="1" x14ac:dyDescent="0.25">
      <c r="B430" s="134" t="str">
        <f t="shared" si="111"/>
        <v/>
      </c>
      <c r="C430" s="136"/>
      <c r="D430" s="20" t="str">
        <f t="shared" si="114"/>
        <v/>
      </c>
      <c r="E430" s="17" t="str">
        <f t="shared" si="102"/>
        <v/>
      </c>
      <c r="F430" s="17" t="str">
        <f t="shared" si="103"/>
        <v/>
      </c>
      <c r="G430" s="17" t="str">
        <f t="shared" si="104"/>
        <v/>
      </c>
      <c r="H430" s="17" t="str">
        <f t="shared" si="115"/>
        <v/>
      </c>
      <c r="I430" s="17" t="str">
        <f t="shared" si="105"/>
        <v/>
      </c>
      <c r="J430" s="17" t="str">
        <f t="shared" si="106"/>
        <v/>
      </c>
      <c r="K430" s="17" t="str">
        <f t="shared" si="116"/>
        <v/>
      </c>
      <c r="L430" s="14" t="str">
        <f t="shared" si="113"/>
        <v/>
      </c>
      <c r="M430" s="14" t="str">
        <f t="shared" si="117"/>
        <v/>
      </c>
      <c r="N430" s="14" t="str">
        <f t="shared" si="112"/>
        <v/>
      </c>
      <c r="O430" s="14"/>
      <c r="P430" s="14"/>
      <c r="Q430" s="14"/>
      <c r="R430" s="14"/>
      <c r="S430" s="14" t="str">
        <f t="shared" si="107"/>
        <v/>
      </c>
      <c r="T430" s="14" t="str">
        <f t="shared" si="108"/>
        <v/>
      </c>
      <c r="U430" s="21" t="str">
        <f t="shared" si="109"/>
        <v/>
      </c>
      <c r="V430" s="6" t="str">
        <f t="shared" si="110"/>
        <v/>
      </c>
      <c r="W430" s="49"/>
    </row>
    <row r="431" spans="2:23" ht="13.5" customHeight="1" x14ac:dyDescent="0.25">
      <c r="B431" s="134" t="str">
        <f t="shared" si="111"/>
        <v/>
      </c>
      <c r="C431" s="136"/>
      <c r="D431" s="20" t="str">
        <f t="shared" si="114"/>
        <v/>
      </c>
      <c r="E431" s="17" t="str">
        <f t="shared" si="102"/>
        <v/>
      </c>
      <c r="F431" s="17" t="str">
        <f t="shared" si="103"/>
        <v/>
      </c>
      <c r="G431" s="17" t="str">
        <f t="shared" si="104"/>
        <v/>
      </c>
      <c r="H431" s="17" t="str">
        <f t="shared" si="115"/>
        <v/>
      </c>
      <c r="I431" s="17" t="str">
        <f t="shared" si="105"/>
        <v/>
      </c>
      <c r="J431" s="17" t="str">
        <f t="shared" si="106"/>
        <v/>
      </c>
      <c r="K431" s="17" t="str">
        <f t="shared" si="116"/>
        <v/>
      </c>
      <c r="L431" s="14" t="str">
        <f t="shared" si="113"/>
        <v/>
      </c>
      <c r="M431" s="14" t="str">
        <f t="shared" si="117"/>
        <v/>
      </c>
      <c r="N431" s="14" t="str">
        <f t="shared" si="112"/>
        <v/>
      </c>
      <c r="O431" s="14"/>
      <c r="P431" s="14"/>
      <c r="Q431" s="14"/>
      <c r="R431" s="14"/>
      <c r="S431" s="14" t="str">
        <f t="shared" si="107"/>
        <v/>
      </c>
      <c r="T431" s="14" t="str">
        <f t="shared" si="108"/>
        <v/>
      </c>
      <c r="U431" s="21" t="str">
        <f t="shared" si="109"/>
        <v/>
      </c>
      <c r="V431" s="6" t="str">
        <f t="shared" si="110"/>
        <v/>
      </c>
      <c r="W431" s="49"/>
    </row>
    <row r="432" spans="2:23" ht="13.5" customHeight="1" x14ac:dyDescent="0.25">
      <c r="B432" s="134" t="str">
        <f t="shared" si="111"/>
        <v/>
      </c>
      <c r="C432" s="136"/>
      <c r="D432" s="20" t="str">
        <f t="shared" si="114"/>
        <v/>
      </c>
      <c r="E432" s="17" t="str">
        <f t="shared" si="102"/>
        <v/>
      </c>
      <c r="F432" s="17" t="str">
        <f t="shared" si="103"/>
        <v/>
      </c>
      <c r="G432" s="17" t="str">
        <f t="shared" si="104"/>
        <v/>
      </c>
      <c r="H432" s="17" t="str">
        <f t="shared" si="115"/>
        <v/>
      </c>
      <c r="I432" s="17" t="str">
        <f t="shared" si="105"/>
        <v/>
      </c>
      <c r="J432" s="17" t="str">
        <f t="shared" si="106"/>
        <v/>
      </c>
      <c r="K432" s="17" t="str">
        <f t="shared" si="116"/>
        <v/>
      </c>
      <c r="L432" s="14" t="str">
        <f t="shared" si="113"/>
        <v/>
      </c>
      <c r="M432" s="14" t="str">
        <f t="shared" si="117"/>
        <v/>
      </c>
      <c r="N432" s="14" t="str">
        <f t="shared" si="112"/>
        <v/>
      </c>
      <c r="O432" s="14"/>
      <c r="P432" s="14"/>
      <c r="Q432" s="14"/>
      <c r="R432" s="14"/>
      <c r="S432" s="14" t="str">
        <f t="shared" si="107"/>
        <v/>
      </c>
      <c r="T432" s="14" t="str">
        <f t="shared" si="108"/>
        <v/>
      </c>
      <c r="U432" s="21" t="str">
        <f t="shared" si="109"/>
        <v/>
      </c>
      <c r="V432" s="6" t="str">
        <f t="shared" si="110"/>
        <v/>
      </c>
      <c r="W432" s="49"/>
    </row>
    <row r="433" spans="2:23" ht="13.5" customHeight="1" x14ac:dyDescent="0.25">
      <c r="B433" s="134" t="str">
        <f t="shared" si="111"/>
        <v/>
      </c>
      <c r="C433" s="136"/>
      <c r="D433" s="20" t="str">
        <f t="shared" si="114"/>
        <v/>
      </c>
      <c r="E433" s="17" t="str">
        <f t="shared" si="102"/>
        <v/>
      </c>
      <c r="F433" s="17" t="str">
        <f t="shared" si="103"/>
        <v/>
      </c>
      <c r="G433" s="17" t="str">
        <f t="shared" si="104"/>
        <v/>
      </c>
      <c r="H433" s="17" t="str">
        <f t="shared" si="115"/>
        <v/>
      </c>
      <c r="I433" s="17" t="str">
        <f t="shared" si="105"/>
        <v/>
      </c>
      <c r="J433" s="17" t="str">
        <f t="shared" si="106"/>
        <v/>
      </c>
      <c r="K433" s="17" t="str">
        <f t="shared" si="116"/>
        <v/>
      </c>
      <c r="L433" s="14" t="str">
        <f t="shared" si="113"/>
        <v/>
      </c>
      <c r="M433" s="14" t="str">
        <f t="shared" si="117"/>
        <v/>
      </c>
      <c r="N433" s="14" t="str">
        <f t="shared" si="112"/>
        <v/>
      </c>
      <c r="O433" s="14"/>
      <c r="P433" s="14"/>
      <c r="Q433" s="14"/>
      <c r="R433" s="14"/>
      <c r="S433" s="14" t="str">
        <f t="shared" si="107"/>
        <v/>
      </c>
      <c r="T433" s="14" t="str">
        <f t="shared" si="108"/>
        <v/>
      </c>
      <c r="U433" s="21" t="str">
        <f t="shared" si="109"/>
        <v/>
      </c>
      <c r="V433" s="6" t="str">
        <f t="shared" si="110"/>
        <v/>
      </c>
      <c r="W433" s="49"/>
    </row>
    <row r="434" spans="2:23" ht="13.5" customHeight="1" x14ac:dyDescent="0.25">
      <c r="B434" s="134" t="str">
        <f t="shared" si="111"/>
        <v/>
      </c>
      <c r="C434" s="136"/>
      <c r="D434" s="20" t="str">
        <f t="shared" si="114"/>
        <v/>
      </c>
      <c r="E434" s="17" t="str">
        <f t="shared" si="102"/>
        <v/>
      </c>
      <c r="F434" s="17" t="str">
        <f t="shared" si="103"/>
        <v/>
      </c>
      <c r="G434" s="17" t="str">
        <f t="shared" si="104"/>
        <v/>
      </c>
      <c r="H434" s="17" t="str">
        <f t="shared" si="115"/>
        <v/>
      </c>
      <c r="I434" s="17" t="str">
        <f t="shared" si="105"/>
        <v/>
      </c>
      <c r="J434" s="17" t="str">
        <f t="shared" si="106"/>
        <v/>
      </c>
      <c r="K434" s="17" t="str">
        <f t="shared" si="116"/>
        <v/>
      </c>
      <c r="L434" s="14" t="str">
        <f t="shared" si="113"/>
        <v/>
      </c>
      <c r="M434" s="14" t="str">
        <f t="shared" si="117"/>
        <v/>
      </c>
      <c r="N434" s="14" t="str">
        <f t="shared" si="112"/>
        <v/>
      </c>
      <c r="O434" s="14"/>
      <c r="P434" s="14"/>
      <c r="Q434" s="14"/>
      <c r="R434" s="14"/>
      <c r="S434" s="14" t="str">
        <f t="shared" si="107"/>
        <v/>
      </c>
      <c r="T434" s="14" t="str">
        <f t="shared" si="108"/>
        <v/>
      </c>
      <c r="U434" s="21" t="str">
        <f t="shared" si="109"/>
        <v/>
      </c>
      <c r="V434" s="6" t="str">
        <f t="shared" si="110"/>
        <v/>
      </c>
      <c r="W434" s="49"/>
    </row>
    <row r="435" spans="2:23" ht="13.5" customHeight="1" x14ac:dyDescent="0.25">
      <c r="B435" s="134" t="str">
        <f t="shared" si="111"/>
        <v/>
      </c>
      <c r="C435" s="136"/>
      <c r="D435" s="20" t="str">
        <f t="shared" si="114"/>
        <v/>
      </c>
      <c r="E435" s="17" t="str">
        <f t="shared" si="102"/>
        <v/>
      </c>
      <c r="F435" s="17" t="str">
        <f t="shared" si="103"/>
        <v/>
      </c>
      <c r="G435" s="17" t="str">
        <f t="shared" si="104"/>
        <v/>
      </c>
      <c r="H435" s="17" t="str">
        <f t="shared" si="115"/>
        <v/>
      </c>
      <c r="I435" s="17" t="str">
        <f t="shared" si="105"/>
        <v/>
      </c>
      <c r="J435" s="17" t="str">
        <f t="shared" si="106"/>
        <v/>
      </c>
      <c r="K435" s="17" t="str">
        <f t="shared" si="116"/>
        <v/>
      </c>
      <c r="L435" s="14" t="str">
        <f t="shared" si="113"/>
        <v/>
      </c>
      <c r="M435" s="14" t="str">
        <f t="shared" si="117"/>
        <v/>
      </c>
      <c r="N435" s="14" t="str">
        <f t="shared" si="112"/>
        <v/>
      </c>
      <c r="O435" s="14"/>
      <c r="P435" s="14"/>
      <c r="Q435" s="14"/>
      <c r="R435" s="14"/>
      <c r="S435" s="14" t="str">
        <f t="shared" si="107"/>
        <v/>
      </c>
      <c r="T435" s="14" t="str">
        <f t="shared" si="108"/>
        <v/>
      </c>
      <c r="U435" s="21" t="str">
        <f t="shared" si="109"/>
        <v/>
      </c>
      <c r="V435" s="6" t="str">
        <f t="shared" si="110"/>
        <v/>
      </c>
      <c r="W435" s="49"/>
    </row>
    <row r="436" spans="2:23" ht="13.5" customHeight="1" x14ac:dyDescent="0.25">
      <c r="B436" s="134" t="str">
        <f t="shared" si="111"/>
        <v/>
      </c>
      <c r="C436" s="136"/>
      <c r="D436" s="20" t="str">
        <f t="shared" si="114"/>
        <v/>
      </c>
      <c r="E436" s="17" t="str">
        <f t="shared" si="102"/>
        <v/>
      </c>
      <c r="F436" s="17" t="str">
        <f t="shared" si="103"/>
        <v/>
      </c>
      <c r="G436" s="17" t="str">
        <f t="shared" si="104"/>
        <v/>
      </c>
      <c r="H436" s="17" t="str">
        <f t="shared" si="115"/>
        <v/>
      </c>
      <c r="I436" s="17" t="str">
        <f t="shared" si="105"/>
        <v/>
      </c>
      <c r="J436" s="17" t="str">
        <f t="shared" si="106"/>
        <v/>
      </c>
      <c r="K436" s="17" t="str">
        <f t="shared" si="116"/>
        <v/>
      </c>
      <c r="L436" s="14" t="str">
        <f t="shared" si="113"/>
        <v/>
      </c>
      <c r="M436" s="14" t="str">
        <f t="shared" si="117"/>
        <v/>
      </c>
      <c r="N436" s="14" t="str">
        <f t="shared" si="112"/>
        <v/>
      </c>
      <c r="O436" s="14"/>
      <c r="P436" s="14"/>
      <c r="Q436" s="14"/>
      <c r="R436" s="14"/>
      <c r="S436" s="14" t="str">
        <f t="shared" si="107"/>
        <v/>
      </c>
      <c r="T436" s="14" t="str">
        <f t="shared" si="108"/>
        <v/>
      </c>
      <c r="U436" s="21" t="str">
        <f t="shared" si="109"/>
        <v/>
      </c>
      <c r="V436" s="6" t="str">
        <f t="shared" si="110"/>
        <v/>
      </c>
      <c r="W436" s="49"/>
    </row>
    <row r="437" spans="2:23" ht="13.5" customHeight="1" x14ac:dyDescent="0.25">
      <c r="B437" s="134" t="str">
        <f t="shared" si="111"/>
        <v/>
      </c>
      <c r="C437" s="136"/>
      <c r="D437" s="20" t="str">
        <f t="shared" si="114"/>
        <v/>
      </c>
      <c r="E437" s="17" t="str">
        <f t="shared" si="102"/>
        <v/>
      </c>
      <c r="F437" s="17" t="str">
        <f t="shared" si="103"/>
        <v/>
      </c>
      <c r="G437" s="17" t="str">
        <f t="shared" si="104"/>
        <v/>
      </c>
      <c r="H437" s="17" t="str">
        <f t="shared" si="115"/>
        <v/>
      </c>
      <c r="I437" s="17" t="str">
        <f t="shared" si="105"/>
        <v/>
      </c>
      <c r="J437" s="17" t="str">
        <f t="shared" si="106"/>
        <v/>
      </c>
      <c r="K437" s="17" t="str">
        <f t="shared" si="116"/>
        <v/>
      </c>
      <c r="L437" s="14" t="str">
        <f t="shared" si="113"/>
        <v/>
      </c>
      <c r="M437" s="14" t="str">
        <f t="shared" si="117"/>
        <v/>
      </c>
      <c r="N437" s="14" t="str">
        <f t="shared" si="112"/>
        <v/>
      </c>
      <c r="O437" s="14"/>
      <c r="P437" s="14"/>
      <c r="Q437" s="14"/>
      <c r="R437" s="14"/>
      <c r="S437" s="14" t="str">
        <f t="shared" si="107"/>
        <v/>
      </c>
      <c r="T437" s="14" t="str">
        <f t="shared" si="108"/>
        <v/>
      </c>
      <c r="U437" s="21" t="str">
        <f t="shared" si="109"/>
        <v/>
      </c>
      <c r="V437" s="6" t="str">
        <f t="shared" si="110"/>
        <v/>
      </c>
      <c r="W437" s="49"/>
    </row>
    <row r="438" spans="2:23" ht="13.5" customHeight="1" x14ac:dyDescent="0.25">
      <c r="B438" s="134" t="str">
        <f t="shared" si="111"/>
        <v/>
      </c>
      <c r="C438" s="136"/>
      <c r="D438" s="20" t="str">
        <f t="shared" si="114"/>
        <v/>
      </c>
      <c r="E438" s="17" t="str">
        <f t="shared" si="102"/>
        <v/>
      </c>
      <c r="F438" s="17" t="str">
        <f t="shared" si="103"/>
        <v/>
      </c>
      <c r="G438" s="17" t="str">
        <f t="shared" si="104"/>
        <v/>
      </c>
      <c r="H438" s="17" t="str">
        <f t="shared" si="115"/>
        <v/>
      </c>
      <c r="I438" s="17" t="str">
        <f t="shared" si="105"/>
        <v/>
      </c>
      <c r="J438" s="17" t="str">
        <f t="shared" si="106"/>
        <v/>
      </c>
      <c r="K438" s="17" t="str">
        <f t="shared" si="116"/>
        <v/>
      </c>
      <c r="L438" s="14" t="str">
        <f t="shared" si="113"/>
        <v/>
      </c>
      <c r="M438" s="14" t="str">
        <f t="shared" si="117"/>
        <v/>
      </c>
      <c r="N438" s="14" t="str">
        <f t="shared" si="112"/>
        <v/>
      </c>
      <c r="O438" s="14"/>
      <c r="P438" s="14"/>
      <c r="Q438" s="14"/>
      <c r="R438" s="14"/>
      <c r="S438" s="14" t="str">
        <f t="shared" si="107"/>
        <v/>
      </c>
      <c r="T438" s="14" t="str">
        <f t="shared" si="108"/>
        <v/>
      </c>
      <c r="U438" s="21" t="str">
        <f t="shared" si="109"/>
        <v/>
      </c>
      <c r="V438" s="6" t="str">
        <f t="shared" si="110"/>
        <v/>
      </c>
      <c r="W438" s="49"/>
    </row>
    <row r="439" spans="2:23" ht="13.5" customHeight="1" x14ac:dyDescent="0.25">
      <c r="B439" s="134" t="str">
        <f t="shared" si="111"/>
        <v/>
      </c>
      <c r="C439" s="136"/>
      <c r="D439" s="20" t="str">
        <f t="shared" si="114"/>
        <v/>
      </c>
      <c r="E439" s="17" t="str">
        <f t="shared" si="102"/>
        <v/>
      </c>
      <c r="F439" s="17" t="str">
        <f t="shared" si="103"/>
        <v/>
      </c>
      <c r="G439" s="17" t="str">
        <f t="shared" si="104"/>
        <v/>
      </c>
      <c r="H439" s="17" t="str">
        <f t="shared" si="115"/>
        <v/>
      </c>
      <c r="I439" s="17" t="str">
        <f t="shared" si="105"/>
        <v/>
      </c>
      <c r="J439" s="17" t="str">
        <f t="shared" si="106"/>
        <v/>
      </c>
      <c r="K439" s="17" t="str">
        <f t="shared" si="116"/>
        <v/>
      </c>
      <c r="L439" s="14" t="str">
        <f t="shared" si="113"/>
        <v/>
      </c>
      <c r="M439" s="14" t="str">
        <f t="shared" si="117"/>
        <v/>
      </c>
      <c r="N439" s="14" t="str">
        <f t="shared" si="112"/>
        <v/>
      </c>
      <c r="O439" s="14"/>
      <c r="P439" s="14"/>
      <c r="Q439" s="14"/>
      <c r="R439" s="14"/>
      <c r="S439" s="14" t="str">
        <f t="shared" si="107"/>
        <v/>
      </c>
      <c r="T439" s="14" t="str">
        <f t="shared" si="108"/>
        <v/>
      </c>
      <c r="U439" s="21" t="str">
        <f t="shared" si="109"/>
        <v/>
      </c>
      <c r="V439" s="6" t="str">
        <f t="shared" si="110"/>
        <v/>
      </c>
      <c r="W439" s="49"/>
    </row>
    <row r="440" spans="2:23" ht="13.5" customHeight="1" x14ac:dyDescent="0.25">
      <c r="B440" s="134" t="str">
        <f t="shared" si="111"/>
        <v/>
      </c>
      <c r="C440" s="136"/>
      <c r="D440" s="20" t="str">
        <f t="shared" si="114"/>
        <v/>
      </c>
      <c r="E440" s="17" t="str">
        <f t="shared" si="102"/>
        <v/>
      </c>
      <c r="F440" s="17" t="str">
        <f t="shared" si="103"/>
        <v/>
      </c>
      <c r="G440" s="17" t="str">
        <f t="shared" si="104"/>
        <v/>
      </c>
      <c r="H440" s="17" t="str">
        <f t="shared" si="115"/>
        <v/>
      </c>
      <c r="I440" s="17" t="str">
        <f t="shared" si="105"/>
        <v/>
      </c>
      <c r="J440" s="17" t="str">
        <f t="shared" si="106"/>
        <v/>
      </c>
      <c r="K440" s="17" t="str">
        <f t="shared" si="116"/>
        <v/>
      </c>
      <c r="L440" s="14" t="str">
        <f t="shared" si="113"/>
        <v/>
      </c>
      <c r="M440" s="14" t="str">
        <f t="shared" si="117"/>
        <v/>
      </c>
      <c r="N440" s="14" t="str">
        <f t="shared" si="112"/>
        <v/>
      </c>
      <c r="O440" s="14"/>
      <c r="P440" s="14"/>
      <c r="Q440" s="14"/>
      <c r="R440" s="14"/>
      <c r="S440" s="14" t="str">
        <f t="shared" si="107"/>
        <v/>
      </c>
      <c r="T440" s="14" t="str">
        <f t="shared" si="108"/>
        <v/>
      </c>
      <c r="U440" s="21" t="str">
        <f t="shared" si="109"/>
        <v/>
      </c>
      <c r="V440" s="6" t="str">
        <f t="shared" si="110"/>
        <v/>
      </c>
      <c r="W440" s="49"/>
    </row>
    <row r="441" spans="2:23" ht="13.5" customHeight="1" x14ac:dyDescent="0.25">
      <c r="B441" s="134" t="str">
        <f t="shared" si="111"/>
        <v/>
      </c>
      <c r="C441" s="136"/>
      <c r="D441" s="20" t="str">
        <f t="shared" si="114"/>
        <v/>
      </c>
      <c r="E441" s="17" t="str">
        <f t="shared" si="102"/>
        <v/>
      </c>
      <c r="F441" s="17" t="str">
        <f t="shared" si="103"/>
        <v/>
      </c>
      <c r="G441" s="17" t="str">
        <f t="shared" si="104"/>
        <v/>
      </c>
      <c r="H441" s="17" t="str">
        <f t="shared" si="115"/>
        <v/>
      </c>
      <c r="I441" s="17" t="str">
        <f t="shared" si="105"/>
        <v/>
      </c>
      <c r="J441" s="17" t="str">
        <f t="shared" si="106"/>
        <v/>
      </c>
      <c r="K441" s="17" t="str">
        <f t="shared" si="116"/>
        <v/>
      </c>
      <c r="L441" s="14" t="str">
        <f t="shared" si="113"/>
        <v/>
      </c>
      <c r="M441" s="14" t="str">
        <f t="shared" si="117"/>
        <v/>
      </c>
      <c r="N441" s="14" t="str">
        <f t="shared" si="112"/>
        <v/>
      </c>
      <c r="O441" s="14"/>
      <c r="P441" s="14"/>
      <c r="Q441" s="14"/>
      <c r="R441" s="14"/>
      <c r="S441" s="14" t="str">
        <f t="shared" si="107"/>
        <v/>
      </c>
      <c r="T441" s="14" t="str">
        <f t="shared" si="108"/>
        <v/>
      </c>
      <c r="U441" s="21" t="str">
        <f t="shared" si="109"/>
        <v/>
      </c>
      <c r="V441" s="6" t="str">
        <f t="shared" si="110"/>
        <v/>
      </c>
      <c r="W441" s="49"/>
    </row>
    <row r="442" spans="2:23" ht="13.5" customHeight="1" x14ac:dyDescent="0.25">
      <c r="B442" s="134" t="str">
        <f t="shared" si="111"/>
        <v/>
      </c>
      <c r="C442" s="136"/>
      <c r="D442" s="20" t="str">
        <f t="shared" si="114"/>
        <v/>
      </c>
      <c r="E442" s="17" t="str">
        <f t="shared" si="102"/>
        <v/>
      </c>
      <c r="F442" s="17" t="str">
        <f t="shared" si="103"/>
        <v/>
      </c>
      <c r="G442" s="17" t="str">
        <f t="shared" si="104"/>
        <v/>
      </c>
      <c r="H442" s="17" t="str">
        <f t="shared" si="115"/>
        <v/>
      </c>
      <c r="I442" s="17" t="str">
        <f t="shared" si="105"/>
        <v/>
      </c>
      <c r="J442" s="17" t="str">
        <f t="shared" si="106"/>
        <v/>
      </c>
      <c r="K442" s="17" t="str">
        <f t="shared" si="116"/>
        <v/>
      </c>
      <c r="L442" s="14" t="str">
        <f t="shared" si="113"/>
        <v/>
      </c>
      <c r="M442" s="14" t="str">
        <f t="shared" si="117"/>
        <v/>
      </c>
      <c r="N442" s="14" t="str">
        <f t="shared" si="112"/>
        <v/>
      </c>
      <c r="O442" s="14"/>
      <c r="P442" s="14"/>
      <c r="Q442" s="14"/>
      <c r="R442" s="14"/>
      <c r="S442" s="14" t="str">
        <f t="shared" si="107"/>
        <v/>
      </c>
      <c r="T442" s="14" t="str">
        <f t="shared" si="108"/>
        <v/>
      </c>
      <c r="U442" s="21" t="str">
        <f t="shared" si="109"/>
        <v/>
      </c>
      <c r="V442" s="6" t="str">
        <f t="shared" si="110"/>
        <v/>
      </c>
      <c r="W442" s="49"/>
    </row>
    <row r="443" spans="2:23" ht="13.5" customHeight="1" x14ac:dyDescent="0.25">
      <c r="B443" s="134" t="str">
        <f t="shared" si="111"/>
        <v/>
      </c>
      <c r="C443" s="136"/>
      <c r="D443" s="20" t="str">
        <f t="shared" si="114"/>
        <v/>
      </c>
      <c r="E443" s="17" t="str">
        <f t="shared" si="102"/>
        <v/>
      </c>
      <c r="F443" s="17" t="str">
        <f t="shared" si="103"/>
        <v/>
      </c>
      <c r="G443" s="17" t="str">
        <f t="shared" si="104"/>
        <v/>
      </c>
      <c r="H443" s="17" t="str">
        <f t="shared" si="115"/>
        <v/>
      </c>
      <c r="I443" s="17" t="str">
        <f t="shared" si="105"/>
        <v/>
      </c>
      <c r="J443" s="17" t="str">
        <f t="shared" si="106"/>
        <v/>
      </c>
      <c r="K443" s="17" t="str">
        <f t="shared" si="116"/>
        <v/>
      </c>
      <c r="L443" s="14" t="str">
        <f t="shared" si="113"/>
        <v/>
      </c>
      <c r="M443" s="14" t="str">
        <f t="shared" si="117"/>
        <v/>
      </c>
      <c r="N443" s="14" t="str">
        <f t="shared" si="112"/>
        <v/>
      </c>
      <c r="O443" s="14"/>
      <c r="P443" s="14"/>
      <c r="Q443" s="14"/>
      <c r="R443" s="14"/>
      <c r="S443" s="14" t="str">
        <f t="shared" si="107"/>
        <v/>
      </c>
      <c r="T443" s="14" t="str">
        <f t="shared" si="108"/>
        <v/>
      </c>
      <c r="U443" s="21" t="str">
        <f t="shared" si="109"/>
        <v/>
      </c>
      <c r="V443" s="6" t="str">
        <f t="shared" si="110"/>
        <v/>
      </c>
      <c r="W443" s="49"/>
    </row>
    <row r="444" spans="2:23" ht="13.5" customHeight="1" x14ac:dyDescent="0.25">
      <c r="B444" s="134" t="str">
        <f t="shared" si="111"/>
        <v/>
      </c>
      <c r="C444" s="136"/>
      <c r="D444" s="20" t="str">
        <f t="shared" si="114"/>
        <v/>
      </c>
      <c r="E444" s="17" t="str">
        <f t="shared" si="102"/>
        <v/>
      </c>
      <c r="F444" s="17" t="str">
        <f t="shared" si="103"/>
        <v/>
      </c>
      <c r="G444" s="17" t="str">
        <f t="shared" si="104"/>
        <v/>
      </c>
      <c r="H444" s="17" t="str">
        <f t="shared" si="115"/>
        <v/>
      </c>
      <c r="I444" s="17" t="str">
        <f t="shared" si="105"/>
        <v/>
      </c>
      <c r="J444" s="17" t="str">
        <f t="shared" si="106"/>
        <v/>
      </c>
      <c r="K444" s="17" t="str">
        <f t="shared" si="116"/>
        <v/>
      </c>
      <c r="L444" s="14" t="str">
        <f t="shared" si="113"/>
        <v/>
      </c>
      <c r="M444" s="14" t="str">
        <f t="shared" si="117"/>
        <v/>
      </c>
      <c r="N444" s="14" t="str">
        <f t="shared" si="112"/>
        <v/>
      </c>
      <c r="O444" s="14"/>
      <c r="P444" s="14"/>
      <c r="Q444" s="14"/>
      <c r="R444" s="14"/>
      <c r="S444" s="14" t="str">
        <f t="shared" si="107"/>
        <v/>
      </c>
      <c r="T444" s="14" t="str">
        <f t="shared" si="108"/>
        <v/>
      </c>
      <c r="U444" s="21" t="str">
        <f t="shared" si="109"/>
        <v/>
      </c>
      <c r="V444" s="6" t="str">
        <f t="shared" si="110"/>
        <v/>
      </c>
      <c r="W444" s="49"/>
    </row>
    <row r="445" spans="2:23" ht="13.5" customHeight="1" x14ac:dyDescent="0.25">
      <c r="B445" s="134" t="str">
        <f t="shared" si="111"/>
        <v/>
      </c>
      <c r="C445" s="136"/>
      <c r="D445" s="20" t="str">
        <f t="shared" si="114"/>
        <v/>
      </c>
      <c r="E445" s="17" t="str">
        <f t="shared" si="102"/>
        <v/>
      </c>
      <c r="F445" s="17" t="str">
        <f t="shared" si="103"/>
        <v/>
      </c>
      <c r="G445" s="17" t="str">
        <f t="shared" si="104"/>
        <v/>
      </c>
      <c r="H445" s="17" t="str">
        <f t="shared" si="115"/>
        <v/>
      </c>
      <c r="I445" s="17" t="str">
        <f t="shared" si="105"/>
        <v/>
      </c>
      <c r="J445" s="17" t="str">
        <f t="shared" si="106"/>
        <v/>
      </c>
      <c r="K445" s="17" t="str">
        <f t="shared" si="116"/>
        <v/>
      </c>
      <c r="L445" s="14" t="str">
        <f t="shared" si="113"/>
        <v/>
      </c>
      <c r="M445" s="14" t="str">
        <f t="shared" si="117"/>
        <v/>
      </c>
      <c r="N445" s="14" t="str">
        <f t="shared" si="112"/>
        <v/>
      </c>
      <c r="O445" s="14"/>
      <c r="P445" s="14"/>
      <c r="Q445" s="14"/>
      <c r="R445" s="14"/>
      <c r="S445" s="14" t="str">
        <f t="shared" si="107"/>
        <v/>
      </c>
      <c r="T445" s="14" t="str">
        <f t="shared" si="108"/>
        <v/>
      </c>
      <c r="U445" s="21" t="str">
        <f t="shared" si="109"/>
        <v/>
      </c>
      <c r="V445" s="6" t="str">
        <f t="shared" si="110"/>
        <v/>
      </c>
      <c r="W445" s="49"/>
    </row>
    <row r="446" spans="2:23" ht="13.5" customHeight="1" x14ac:dyDescent="0.25">
      <c r="B446" s="134" t="str">
        <f t="shared" si="111"/>
        <v/>
      </c>
      <c r="C446" s="136"/>
      <c r="D446" s="20" t="str">
        <f t="shared" si="114"/>
        <v/>
      </c>
      <c r="E446" s="17" t="str">
        <f t="shared" si="102"/>
        <v/>
      </c>
      <c r="F446" s="17" t="str">
        <f t="shared" si="103"/>
        <v/>
      </c>
      <c r="G446" s="17" t="str">
        <f t="shared" si="104"/>
        <v/>
      </c>
      <c r="H446" s="17" t="str">
        <f t="shared" si="115"/>
        <v/>
      </c>
      <c r="I446" s="17" t="str">
        <f t="shared" si="105"/>
        <v/>
      </c>
      <c r="J446" s="17" t="str">
        <f t="shared" si="106"/>
        <v/>
      </c>
      <c r="K446" s="17" t="str">
        <f t="shared" si="116"/>
        <v/>
      </c>
      <c r="L446" s="14" t="str">
        <f t="shared" si="113"/>
        <v/>
      </c>
      <c r="M446" s="14" t="str">
        <f t="shared" si="117"/>
        <v/>
      </c>
      <c r="N446" s="14" t="str">
        <f t="shared" si="112"/>
        <v/>
      </c>
      <c r="O446" s="14"/>
      <c r="P446" s="14"/>
      <c r="Q446" s="14"/>
      <c r="R446" s="14"/>
      <c r="S446" s="14" t="str">
        <f t="shared" si="107"/>
        <v/>
      </c>
      <c r="T446" s="14" t="str">
        <f t="shared" si="108"/>
        <v/>
      </c>
      <c r="U446" s="21" t="str">
        <f t="shared" si="109"/>
        <v/>
      </c>
      <c r="V446" s="6" t="str">
        <f t="shared" si="110"/>
        <v/>
      </c>
      <c r="W446" s="49"/>
    </row>
    <row r="447" spans="2:23" ht="13.5" customHeight="1" x14ac:dyDescent="0.25">
      <c r="B447" s="134" t="str">
        <f t="shared" si="111"/>
        <v/>
      </c>
      <c r="C447" s="136"/>
      <c r="D447" s="20" t="str">
        <f t="shared" si="114"/>
        <v/>
      </c>
      <c r="E447" s="17" t="str">
        <f t="shared" si="102"/>
        <v/>
      </c>
      <c r="F447" s="17" t="str">
        <f t="shared" si="103"/>
        <v/>
      </c>
      <c r="G447" s="17" t="str">
        <f t="shared" si="104"/>
        <v/>
      </c>
      <c r="H447" s="17" t="str">
        <f t="shared" si="115"/>
        <v/>
      </c>
      <c r="I447" s="17" t="str">
        <f t="shared" si="105"/>
        <v/>
      </c>
      <c r="J447" s="17" t="str">
        <f t="shared" si="106"/>
        <v/>
      </c>
      <c r="K447" s="17" t="str">
        <f t="shared" si="116"/>
        <v/>
      </c>
      <c r="L447" s="14" t="str">
        <f t="shared" si="113"/>
        <v/>
      </c>
      <c r="M447" s="14" t="str">
        <f t="shared" si="117"/>
        <v/>
      </c>
      <c r="N447" s="14" t="str">
        <f t="shared" si="112"/>
        <v/>
      </c>
      <c r="O447" s="14"/>
      <c r="P447" s="14"/>
      <c r="Q447" s="14"/>
      <c r="R447" s="14"/>
      <c r="S447" s="14" t="str">
        <f t="shared" si="107"/>
        <v/>
      </c>
      <c r="T447" s="14" t="str">
        <f t="shared" si="108"/>
        <v/>
      </c>
      <c r="U447" s="21" t="str">
        <f t="shared" si="109"/>
        <v/>
      </c>
      <c r="V447" s="6" t="str">
        <f t="shared" si="110"/>
        <v/>
      </c>
      <c r="W447" s="49"/>
    </row>
    <row r="448" spans="2:23" ht="13.5" customHeight="1" x14ac:dyDescent="0.25">
      <c r="B448" s="134" t="str">
        <f t="shared" si="111"/>
        <v/>
      </c>
      <c r="C448" s="136"/>
      <c r="D448" s="20" t="str">
        <f t="shared" si="114"/>
        <v/>
      </c>
      <c r="E448" s="17" t="str">
        <f t="shared" si="102"/>
        <v/>
      </c>
      <c r="F448" s="17" t="str">
        <f t="shared" si="103"/>
        <v/>
      </c>
      <c r="G448" s="17" t="str">
        <f t="shared" si="104"/>
        <v/>
      </c>
      <c r="H448" s="17" t="str">
        <f t="shared" si="115"/>
        <v/>
      </c>
      <c r="I448" s="17" t="str">
        <f t="shared" si="105"/>
        <v/>
      </c>
      <c r="J448" s="17" t="str">
        <f t="shared" si="106"/>
        <v/>
      </c>
      <c r="K448" s="17" t="str">
        <f t="shared" si="116"/>
        <v/>
      </c>
      <c r="L448" s="14" t="str">
        <f t="shared" si="113"/>
        <v/>
      </c>
      <c r="M448" s="14" t="str">
        <f t="shared" si="117"/>
        <v/>
      </c>
      <c r="N448" s="14" t="str">
        <f t="shared" si="112"/>
        <v/>
      </c>
      <c r="O448" s="14"/>
      <c r="P448" s="14"/>
      <c r="Q448" s="14"/>
      <c r="R448" s="14"/>
      <c r="S448" s="14" t="str">
        <f t="shared" si="107"/>
        <v/>
      </c>
      <c r="T448" s="14" t="str">
        <f t="shared" si="108"/>
        <v/>
      </c>
      <c r="U448" s="21" t="str">
        <f t="shared" si="109"/>
        <v/>
      </c>
      <c r="V448" s="6" t="str">
        <f t="shared" si="110"/>
        <v/>
      </c>
      <c r="W448" s="49"/>
    </row>
    <row r="449" spans="2:23" ht="13.5" customHeight="1" x14ac:dyDescent="0.25">
      <c r="B449" s="134" t="str">
        <f t="shared" si="111"/>
        <v/>
      </c>
      <c r="C449" s="136"/>
      <c r="D449" s="20" t="str">
        <f t="shared" si="114"/>
        <v/>
      </c>
      <c r="E449" s="17" t="str">
        <f t="shared" si="102"/>
        <v/>
      </c>
      <c r="F449" s="17" t="str">
        <f t="shared" si="103"/>
        <v/>
      </c>
      <c r="G449" s="17" t="str">
        <f t="shared" si="104"/>
        <v/>
      </c>
      <c r="H449" s="17" t="str">
        <f t="shared" si="115"/>
        <v/>
      </c>
      <c r="I449" s="17" t="str">
        <f t="shared" si="105"/>
        <v/>
      </c>
      <c r="J449" s="17" t="str">
        <f t="shared" si="106"/>
        <v/>
      </c>
      <c r="K449" s="17" t="str">
        <f t="shared" si="116"/>
        <v/>
      </c>
      <c r="L449" s="14" t="str">
        <f t="shared" si="113"/>
        <v/>
      </c>
      <c r="M449" s="14" t="str">
        <f t="shared" si="117"/>
        <v/>
      </c>
      <c r="N449" s="14" t="str">
        <f t="shared" si="112"/>
        <v/>
      </c>
      <c r="O449" s="14"/>
      <c r="P449" s="14"/>
      <c r="Q449" s="14"/>
      <c r="R449" s="14"/>
      <c r="S449" s="14" t="str">
        <f t="shared" si="107"/>
        <v/>
      </c>
      <c r="T449" s="14" t="str">
        <f t="shared" si="108"/>
        <v/>
      </c>
      <c r="U449" s="21" t="str">
        <f t="shared" si="109"/>
        <v/>
      </c>
      <c r="V449" s="6" t="str">
        <f t="shared" si="110"/>
        <v/>
      </c>
      <c r="W449" s="49"/>
    </row>
    <row r="450" spans="2:23" ht="13.5" customHeight="1" x14ac:dyDescent="0.25">
      <c r="B450" s="134" t="str">
        <f t="shared" si="111"/>
        <v/>
      </c>
      <c r="C450" s="136"/>
      <c r="D450" s="20" t="str">
        <f t="shared" si="114"/>
        <v/>
      </c>
      <c r="E450" s="17" t="str">
        <f t="shared" ref="E450:E513" si="118">IF(C450="","",C450^Lambda2)</f>
        <v/>
      </c>
      <c r="F450" s="17" t="str">
        <f t="shared" ref="F450:F513" si="119">IF(C450="","",mr_lcl)</f>
        <v/>
      </c>
      <c r="G450" s="17" t="str">
        <f t="shared" ref="G450:G513" si="120">IF(C450="","",mr_uclB)</f>
        <v/>
      </c>
      <c r="H450" s="17" t="str">
        <f t="shared" si="115"/>
        <v/>
      </c>
      <c r="I450" s="17" t="str">
        <f t="shared" ref="I450:I513" si="121">IF(C450="","",i_lclB)</f>
        <v/>
      </c>
      <c r="J450" s="17" t="str">
        <f t="shared" ref="J450:J513" si="122">IF(C450="","",i_uclB)</f>
        <v/>
      </c>
      <c r="K450" s="17" t="str">
        <f t="shared" si="116"/>
        <v/>
      </c>
      <c r="L450" s="14" t="str">
        <f t="shared" si="113"/>
        <v/>
      </c>
      <c r="M450" s="14" t="str">
        <f t="shared" si="117"/>
        <v/>
      </c>
      <c r="N450" s="14" t="str">
        <f t="shared" si="112"/>
        <v/>
      </c>
      <c r="O450" s="14"/>
      <c r="P450" s="14"/>
      <c r="Q450" s="14"/>
      <c r="R450" s="14"/>
      <c r="S450" s="14" t="str">
        <f t="shared" ref="S450:S513" si="123">IF(C450="","",IF(OR(AND(osc=TRUE,COUNT(C450:C463)=14,C450&gt;C451,C451&lt;C452,C452&gt;C453,C453&lt;C454,C454&gt;C455,C455&lt;C456,C456&gt;C457,C457&lt;C458,C458&gt;C459,C459&lt;C460,C460&gt;C461,C461&lt;C462,C462&gt;C463),AND(osc=TRUE,COUNT(C450:C463)=14,C450&lt;C451,C451&gt;C452,C452&lt;C453,C453&gt;C454,C454&lt;C455,C455&gt;C456,C456&lt;C457,C457&gt;C458,C458&lt;C459,C459&gt;C460,C460&lt;C461,C461&gt;C462,C462&lt;C463)),"SPECIAL CAUSE-Ind Oscillations",""))</f>
        <v/>
      </c>
      <c r="T450" s="14" t="str">
        <f t="shared" ref="T450:T513" si="124">IF(C450="","",IF(AND(var_red=TRUE,i_avg+I_std&gt;MAX(E450:E464),i_avg-I_std&lt;MIN(E450:E464),COUNT(E450:E464)=15),"SPECIAL CAUSE-Variation Reduced",""))</f>
        <v/>
      </c>
      <c r="U450" s="21" t="str">
        <f t="shared" si="109"/>
        <v/>
      </c>
      <c r="V450" s="6" t="str">
        <f t="shared" si="110"/>
        <v/>
      </c>
      <c r="W450" s="49"/>
    </row>
    <row r="451" spans="2:23" ht="13.5" customHeight="1" x14ac:dyDescent="0.25">
      <c r="B451" s="134" t="str">
        <f t="shared" si="111"/>
        <v/>
      </c>
      <c r="C451" s="136"/>
      <c r="D451" s="20" t="str">
        <f t="shared" si="114"/>
        <v/>
      </c>
      <c r="E451" s="17" t="str">
        <f t="shared" si="118"/>
        <v/>
      </c>
      <c r="F451" s="17" t="str">
        <f t="shared" si="119"/>
        <v/>
      </c>
      <c r="G451" s="17" t="str">
        <f t="shared" si="120"/>
        <v/>
      </c>
      <c r="H451" s="17" t="str">
        <f t="shared" si="115"/>
        <v/>
      </c>
      <c r="I451" s="17" t="str">
        <f t="shared" si="121"/>
        <v/>
      </c>
      <c r="J451" s="17" t="str">
        <f t="shared" si="122"/>
        <v/>
      </c>
      <c r="K451" s="17" t="str">
        <f t="shared" si="116"/>
        <v/>
      </c>
      <c r="L451" s="14" t="str">
        <f t="shared" si="113"/>
        <v/>
      </c>
      <c r="M451" s="14" t="str">
        <f t="shared" si="117"/>
        <v/>
      </c>
      <c r="N451" s="14" t="str">
        <f t="shared" si="112"/>
        <v/>
      </c>
      <c r="O451" s="14"/>
      <c r="P451" s="14"/>
      <c r="Q451" s="14"/>
      <c r="R451" s="14"/>
      <c r="S451" s="14" t="str">
        <f t="shared" si="123"/>
        <v/>
      </c>
      <c r="T451" s="14" t="str">
        <f t="shared" si="124"/>
        <v/>
      </c>
      <c r="U451" s="21" t="str">
        <f t="shared" ref="U451:U514" si="125">IF(C451="","",IF(L451&lt;&gt;"",L451,IF(M451&lt;&gt;"",M451,IF(N451&lt;&gt;"",N451,IF(S451&lt;&gt;"",S451,IF(T451&lt;&gt;"",T451,"Common Cause"))))))</f>
        <v/>
      </c>
      <c r="V451" s="6" t="str">
        <f t="shared" ref="V451:V514" si="126">IF(C451="","",IF(OR(L451&gt;"",M451&gt;"",N451&gt;"",S451&gt;"",T451&gt;""),"UNSTABLE","stable"))</f>
        <v/>
      </c>
      <c r="W451" s="49"/>
    </row>
    <row r="452" spans="2:23" ht="13.5" customHeight="1" x14ac:dyDescent="0.25">
      <c r="B452" s="134" t="str">
        <f t="shared" ref="B452:B515" si="127">IF(C452="","",IF(_xlfn.ISFORMULA(B451),B451+1,""))</f>
        <v/>
      </c>
      <c r="C452" s="136"/>
      <c r="D452" s="20" t="str">
        <f t="shared" si="114"/>
        <v/>
      </c>
      <c r="E452" s="17" t="str">
        <f t="shared" si="118"/>
        <v/>
      </c>
      <c r="F452" s="17" t="str">
        <f t="shared" si="119"/>
        <v/>
      </c>
      <c r="G452" s="17" t="str">
        <f t="shared" si="120"/>
        <v/>
      </c>
      <c r="H452" s="17" t="str">
        <f t="shared" si="115"/>
        <v/>
      </c>
      <c r="I452" s="17" t="str">
        <f t="shared" si="121"/>
        <v/>
      </c>
      <c r="J452" s="17" t="str">
        <f t="shared" si="122"/>
        <v/>
      </c>
      <c r="K452" s="17" t="str">
        <f t="shared" si="116"/>
        <v/>
      </c>
      <c r="L452" s="14" t="str">
        <f t="shared" si="113"/>
        <v/>
      </c>
      <c r="M452" s="14" t="str">
        <f t="shared" si="117"/>
        <v/>
      </c>
      <c r="N452" s="14" t="str">
        <f t="shared" ref="N452:N515" si="128">IF(C452="","",IF(AND(COUNT(D452:D460)=9,OR(MAX(D452:D460)&lt;AVERAGE(D:D),MIN(D452:D460)&gt;AVERAGE(D:D))),"MR Shift",IF(AND(COUNT(E452:E460)=9,OR(MAX(E452:E460)&lt;AVERAGE(E:E),MIN(E452:E460)&gt;AVERAGE(E:E))),"SPECIAL CAUSE-Ind Shift","")))</f>
        <v/>
      </c>
      <c r="O452" s="14"/>
      <c r="P452" s="14"/>
      <c r="Q452" s="14"/>
      <c r="R452" s="14"/>
      <c r="S452" s="14" t="str">
        <f t="shared" si="123"/>
        <v/>
      </c>
      <c r="T452" s="14" t="str">
        <f t="shared" si="124"/>
        <v/>
      </c>
      <c r="U452" s="21" t="str">
        <f t="shared" si="125"/>
        <v/>
      </c>
      <c r="V452" s="6" t="str">
        <f t="shared" si="126"/>
        <v/>
      </c>
      <c r="W452" s="49"/>
    </row>
    <row r="453" spans="2:23" ht="13.5" customHeight="1" x14ac:dyDescent="0.25">
      <c r="B453" s="134" t="str">
        <f t="shared" si="127"/>
        <v/>
      </c>
      <c r="C453" s="136"/>
      <c r="D453" s="20" t="str">
        <f t="shared" si="114"/>
        <v/>
      </c>
      <c r="E453" s="17" t="str">
        <f t="shared" si="118"/>
        <v/>
      </c>
      <c r="F453" s="17" t="str">
        <f t="shared" si="119"/>
        <v/>
      </c>
      <c r="G453" s="17" t="str">
        <f t="shared" si="120"/>
        <v/>
      </c>
      <c r="H453" s="17" t="str">
        <f t="shared" si="115"/>
        <v/>
      </c>
      <c r="I453" s="17" t="str">
        <f t="shared" si="121"/>
        <v/>
      </c>
      <c r="J453" s="17" t="str">
        <f t="shared" si="122"/>
        <v/>
      </c>
      <c r="K453" s="17" t="str">
        <f t="shared" si="116"/>
        <v/>
      </c>
      <c r="L453" s="14" t="str">
        <f t="shared" si="113"/>
        <v/>
      </c>
      <c r="M453" s="14" t="str">
        <f t="shared" si="117"/>
        <v/>
      </c>
      <c r="N453" s="14" t="str">
        <f t="shared" si="128"/>
        <v/>
      </c>
      <c r="O453" s="14"/>
      <c r="P453" s="14"/>
      <c r="Q453" s="14"/>
      <c r="R453" s="14"/>
      <c r="S453" s="14" t="str">
        <f t="shared" si="123"/>
        <v/>
      </c>
      <c r="T453" s="14" t="str">
        <f t="shared" si="124"/>
        <v/>
      </c>
      <c r="U453" s="21" t="str">
        <f t="shared" si="125"/>
        <v/>
      </c>
      <c r="V453" s="6" t="str">
        <f t="shared" si="126"/>
        <v/>
      </c>
      <c r="W453" s="49"/>
    </row>
    <row r="454" spans="2:23" ht="13.5" customHeight="1" x14ac:dyDescent="0.25">
      <c r="B454" s="134" t="str">
        <f t="shared" si="127"/>
        <v/>
      </c>
      <c r="C454" s="136"/>
      <c r="D454" s="20" t="str">
        <f t="shared" si="114"/>
        <v/>
      </c>
      <c r="E454" s="17" t="str">
        <f t="shared" si="118"/>
        <v/>
      </c>
      <c r="F454" s="17" t="str">
        <f t="shared" si="119"/>
        <v/>
      </c>
      <c r="G454" s="17" t="str">
        <f t="shared" si="120"/>
        <v/>
      </c>
      <c r="H454" s="17" t="str">
        <f t="shared" si="115"/>
        <v/>
      </c>
      <c r="I454" s="17" t="str">
        <f t="shared" si="121"/>
        <v/>
      </c>
      <c r="J454" s="17" t="str">
        <f t="shared" si="122"/>
        <v/>
      </c>
      <c r="K454" s="17" t="str">
        <f t="shared" si="116"/>
        <v/>
      </c>
      <c r="L454" s="14" t="str">
        <f t="shared" si="113"/>
        <v/>
      </c>
      <c r="M454" s="14" t="str">
        <f t="shared" si="117"/>
        <v/>
      </c>
      <c r="N454" s="14" t="str">
        <f t="shared" si="128"/>
        <v/>
      </c>
      <c r="O454" s="14"/>
      <c r="P454" s="14"/>
      <c r="Q454" s="14"/>
      <c r="R454" s="14"/>
      <c r="S454" s="14" t="str">
        <f t="shared" si="123"/>
        <v/>
      </c>
      <c r="T454" s="14" t="str">
        <f t="shared" si="124"/>
        <v/>
      </c>
      <c r="U454" s="21" t="str">
        <f t="shared" si="125"/>
        <v/>
      </c>
      <c r="V454" s="6" t="str">
        <f t="shared" si="126"/>
        <v/>
      </c>
      <c r="W454" s="49"/>
    </row>
    <row r="455" spans="2:23" ht="13.5" customHeight="1" x14ac:dyDescent="0.25">
      <c r="B455" s="134" t="str">
        <f t="shared" si="127"/>
        <v/>
      </c>
      <c r="C455" s="136"/>
      <c r="D455" s="20" t="str">
        <f t="shared" si="114"/>
        <v/>
      </c>
      <c r="E455" s="17" t="str">
        <f t="shared" si="118"/>
        <v/>
      </c>
      <c r="F455" s="17" t="str">
        <f t="shared" si="119"/>
        <v/>
      </c>
      <c r="G455" s="17" t="str">
        <f t="shared" si="120"/>
        <v/>
      </c>
      <c r="H455" s="17" t="str">
        <f t="shared" si="115"/>
        <v/>
      </c>
      <c r="I455" s="17" t="str">
        <f t="shared" si="121"/>
        <v/>
      </c>
      <c r="J455" s="17" t="str">
        <f t="shared" si="122"/>
        <v/>
      </c>
      <c r="K455" s="17" t="str">
        <f t="shared" si="116"/>
        <v/>
      </c>
      <c r="L455" s="14" t="str">
        <f t="shared" si="113"/>
        <v/>
      </c>
      <c r="M455" s="14" t="str">
        <f t="shared" si="117"/>
        <v/>
      </c>
      <c r="N455" s="14" t="str">
        <f t="shared" si="128"/>
        <v/>
      </c>
      <c r="O455" s="14"/>
      <c r="P455" s="14"/>
      <c r="Q455" s="14"/>
      <c r="R455" s="14"/>
      <c r="S455" s="14" t="str">
        <f t="shared" si="123"/>
        <v/>
      </c>
      <c r="T455" s="14" t="str">
        <f t="shared" si="124"/>
        <v/>
      </c>
      <c r="U455" s="21" t="str">
        <f t="shared" si="125"/>
        <v/>
      </c>
      <c r="V455" s="6" t="str">
        <f t="shared" si="126"/>
        <v/>
      </c>
      <c r="W455" s="49"/>
    </row>
    <row r="456" spans="2:23" ht="13.5" customHeight="1" x14ac:dyDescent="0.25">
      <c r="B456" s="134" t="str">
        <f t="shared" si="127"/>
        <v/>
      </c>
      <c r="C456" s="136"/>
      <c r="D456" s="20" t="str">
        <f t="shared" si="114"/>
        <v/>
      </c>
      <c r="E456" s="17" t="str">
        <f t="shared" si="118"/>
        <v/>
      </c>
      <c r="F456" s="17" t="str">
        <f t="shared" si="119"/>
        <v/>
      </c>
      <c r="G456" s="17" t="str">
        <f t="shared" si="120"/>
        <v/>
      </c>
      <c r="H456" s="17" t="str">
        <f t="shared" si="115"/>
        <v/>
      </c>
      <c r="I456" s="17" t="str">
        <f t="shared" si="121"/>
        <v/>
      </c>
      <c r="J456" s="17" t="str">
        <f t="shared" si="122"/>
        <v/>
      </c>
      <c r="K456" s="17" t="str">
        <f t="shared" si="116"/>
        <v/>
      </c>
      <c r="L456" s="14" t="str">
        <f t="shared" si="113"/>
        <v/>
      </c>
      <c r="M456" s="14" t="str">
        <f t="shared" si="117"/>
        <v/>
      </c>
      <c r="N456" s="14" t="str">
        <f t="shared" si="128"/>
        <v/>
      </c>
      <c r="O456" s="14"/>
      <c r="P456" s="14"/>
      <c r="Q456" s="14"/>
      <c r="R456" s="14"/>
      <c r="S456" s="14" t="str">
        <f t="shared" si="123"/>
        <v/>
      </c>
      <c r="T456" s="14" t="str">
        <f t="shared" si="124"/>
        <v/>
      </c>
      <c r="U456" s="21" t="str">
        <f t="shared" si="125"/>
        <v/>
      </c>
      <c r="V456" s="6" t="str">
        <f t="shared" si="126"/>
        <v/>
      </c>
      <c r="W456" s="49"/>
    </row>
    <row r="457" spans="2:23" ht="13.5" customHeight="1" x14ac:dyDescent="0.25">
      <c r="B457" s="134" t="str">
        <f t="shared" si="127"/>
        <v/>
      </c>
      <c r="C457" s="136"/>
      <c r="D457" s="20" t="str">
        <f t="shared" si="114"/>
        <v/>
      </c>
      <c r="E457" s="17" t="str">
        <f t="shared" si="118"/>
        <v/>
      </c>
      <c r="F457" s="17" t="str">
        <f t="shared" si="119"/>
        <v/>
      </c>
      <c r="G457" s="17" t="str">
        <f t="shared" si="120"/>
        <v/>
      </c>
      <c r="H457" s="17" t="str">
        <f t="shared" si="115"/>
        <v/>
      </c>
      <c r="I457" s="17" t="str">
        <f t="shared" si="121"/>
        <v/>
      </c>
      <c r="J457" s="17" t="str">
        <f t="shared" si="122"/>
        <v/>
      </c>
      <c r="K457" s="17" t="str">
        <f t="shared" si="116"/>
        <v/>
      </c>
      <c r="L457" s="14" t="str">
        <f t="shared" si="113"/>
        <v/>
      </c>
      <c r="M457" s="14" t="str">
        <f t="shared" si="117"/>
        <v/>
      </c>
      <c r="N457" s="14" t="str">
        <f t="shared" si="128"/>
        <v/>
      </c>
      <c r="O457" s="14"/>
      <c r="P457" s="14"/>
      <c r="Q457" s="14"/>
      <c r="R457" s="14"/>
      <c r="S457" s="14" t="str">
        <f t="shared" si="123"/>
        <v/>
      </c>
      <c r="T457" s="14" t="str">
        <f t="shared" si="124"/>
        <v/>
      </c>
      <c r="U457" s="21" t="str">
        <f t="shared" si="125"/>
        <v/>
      </c>
      <c r="V457" s="6" t="str">
        <f t="shared" si="126"/>
        <v/>
      </c>
      <c r="W457" s="49"/>
    </row>
    <row r="458" spans="2:23" ht="13.5" customHeight="1" x14ac:dyDescent="0.25">
      <c r="B458" s="134" t="str">
        <f t="shared" si="127"/>
        <v/>
      </c>
      <c r="C458" s="136"/>
      <c r="D458" s="20" t="str">
        <f t="shared" si="114"/>
        <v/>
      </c>
      <c r="E458" s="17" t="str">
        <f t="shared" si="118"/>
        <v/>
      </c>
      <c r="F458" s="17" t="str">
        <f t="shared" si="119"/>
        <v/>
      </c>
      <c r="G458" s="17" t="str">
        <f t="shared" si="120"/>
        <v/>
      </c>
      <c r="H458" s="17" t="str">
        <f t="shared" si="115"/>
        <v/>
      </c>
      <c r="I458" s="17" t="str">
        <f t="shared" si="121"/>
        <v/>
      </c>
      <c r="J458" s="17" t="str">
        <f t="shared" si="122"/>
        <v/>
      </c>
      <c r="K458" s="17" t="str">
        <f t="shared" si="116"/>
        <v/>
      </c>
      <c r="L458" s="14" t="str">
        <f t="shared" si="113"/>
        <v/>
      </c>
      <c r="M458" s="14" t="str">
        <f t="shared" si="117"/>
        <v/>
      </c>
      <c r="N458" s="14" t="str">
        <f t="shared" si="128"/>
        <v/>
      </c>
      <c r="O458" s="14"/>
      <c r="P458" s="14"/>
      <c r="Q458" s="14"/>
      <c r="R458" s="14"/>
      <c r="S458" s="14" t="str">
        <f t="shared" si="123"/>
        <v/>
      </c>
      <c r="T458" s="14" t="str">
        <f t="shared" si="124"/>
        <v/>
      </c>
      <c r="U458" s="21" t="str">
        <f t="shared" si="125"/>
        <v/>
      </c>
      <c r="V458" s="6" t="str">
        <f t="shared" si="126"/>
        <v/>
      </c>
      <c r="W458" s="49"/>
    </row>
    <row r="459" spans="2:23" ht="13.5" customHeight="1" x14ac:dyDescent="0.25">
      <c r="B459" s="134" t="str">
        <f t="shared" si="127"/>
        <v/>
      </c>
      <c r="C459" s="136"/>
      <c r="D459" s="20" t="str">
        <f t="shared" si="114"/>
        <v/>
      </c>
      <c r="E459" s="17" t="str">
        <f t="shared" si="118"/>
        <v/>
      </c>
      <c r="F459" s="17" t="str">
        <f t="shared" si="119"/>
        <v/>
      </c>
      <c r="G459" s="17" t="str">
        <f t="shared" si="120"/>
        <v/>
      </c>
      <c r="H459" s="17" t="str">
        <f t="shared" si="115"/>
        <v/>
      </c>
      <c r="I459" s="17" t="str">
        <f t="shared" si="121"/>
        <v/>
      </c>
      <c r="J459" s="17" t="str">
        <f t="shared" si="122"/>
        <v/>
      </c>
      <c r="K459" s="17" t="str">
        <f t="shared" si="116"/>
        <v/>
      </c>
      <c r="L459" s="14" t="str">
        <f t="shared" si="113"/>
        <v/>
      </c>
      <c r="M459" s="14" t="str">
        <f t="shared" si="117"/>
        <v/>
      </c>
      <c r="N459" s="14" t="str">
        <f t="shared" si="128"/>
        <v/>
      </c>
      <c r="O459" s="14"/>
      <c r="P459" s="14"/>
      <c r="Q459" s="14"/>
      <c r="R459" s="14"/>
      <c r="S459" s="14" t="str">
        <f t="shared" si="123"/>
        <v/>
      </c>
      <c r="T459" s="14" t="str">
        <f t="shared" si="124"/>
        <v/>
      </c>
      <c r="U459" s="21" t="str">
        <f t="shared" si="125"/>
        <v/>
      </c>
      <c r="V459" s="6" t="str">
        <f t="shared" si="126"/>
        <v/>
      </c>
      <c r="W459" s="49"/>
    </row>
    <row r="460" spans="2:23" ht="13.5" customHeight="1" x14ac:dyDescent="0.25">
      <c r="B460" s="134" t="str">
        <f t="shared" si="127"/>
        <v/>
      </c>
      <c r="C460" s="136"/>
      <c r="D460" s="20" t="str">
        <f t="shared" si="114"/>
        <v/>
      </c>
      <c r="E460" s="17" t="str">
        <f t="shared" si="118"/>
        <v/>
      </c>
      <c r="F460" s="17" t="str">
        <f t="shared" si="119"/>
        <v/>
      </c>
      <c r="G460" s="17" t="str">
        <f t="shared" si="120"/>
        <v/>
      </c>
      <c r="H460" s="17" t="str">
        <f t="shared" si="115"/>
        <v/>
      </c>
      <c r="I460" s="17" t="str">
        <f t="shared" si="121"/>
        <v/>
      </c>
      <c r="J460" s="17" t="str">
        <f t="shared" si="122"/>
        <v/>
      </c>
      <c r="K460" s="17" t="str">
        <f t="shared" si="116"/>
        <v/>
      </c>
      <c r="L460" s="14" t="str">
        <f t="shared" si="113"/>
        <v/>
      </c>
      <c r="M460" s="14" t="str">
        <f t="shared" si="117"/>
        <v/>
      </c>
      <c r="N460" s="14" t="str">
        <f t="shared" si="128"/>
        <v/>
      </c>
      <c r="O460" s="14"/>
      <c r="P460" s="14"/>
      <c r="Q460" s="14"/>
      <c r="R460" s="14"/>
      <c r="S460" s="14" t="str">
        <f t="shared" si="123"/>
        <v/>
      </c>
      <c r="T460" s="14" t="str">
        <f t="shared" si="124"/>
        <v/>
      </c>
      <c r="U460" s="21" t="str">
        <f t="shared" si="125"/>
        <v/>
      </c>
      <c r="V460" s="6" t="str">
        <f t="shared" si="126"/>
        <v/>
      </c>
      <c r="W460" s="49"/>
    </row>
    <row r="461" spans="2:23" ht="13.5" customHeight="1" x14ac:dyDescent="0.25">
      <c r="B461" s="134" t="str">
        <f t="shared" si="127"/>
        <v/>
      </c>
      <c r="C461" s="136"/>
      <c r="D461" s="20" t="str">
        <f t="shared" si="114"/>
        <v/>
      </c>
      <c r="E461" s="17" t="str">
        <f t="shared" si="118"/>
        <v/>
      </c>
      <c r="F461" s="17" t="str">
        <f t="shared" si="119"/>
        <v/>
      </c>
      <c r="G461" s="17" t="str">
        <f t="shared" si="120"/>
        <v/>
      </c>
      <c r="H461" s="17" t="str">
        <f t="shared" si="115"/>
        <v/>
      </c>
      <c r="I461" s="17" t="str">
        <f t="shared" si="121"/>
        <v/>
      </c>
      <c r="J461" s="17" t="str">
        <f t="shared" si="122"/>
        <v/>
      </c>
      <c r="K461" s="17" t="str">
        <f t="shared" si="116"/>
        <v/>
      </c>
      <c r="L461" s="14" t="str">
        <f t="shared" si="113"/>
        <v/>
      </c>
      <c r="M461" s="14" t="str">
        <f t="shared" si="117"/>
        <v/>
      </c>
      <c r="N461" s="14" t="str">
        <f t="shared" si="128"/>
        <v/>
      </c>
      <c r="O461" s="14"/>
      <c r="P461" s="14"/>
      <c r="Q461" s="14"/>
      <c r="R461" s="14"/>
      <c r="S461" s="14" t="str">
        <f t="shared" si="123"/>
        <v/>
      </c>
      <c r="T461" s="14" t="str">
        <f t="shared" si="124"/>
        <v/>
      </c>
      <c r="U461" s="21" t="str">
        <f t="shared" si="125"/>
        <v/>
      </c>
      <c r="V461" s="6" t="str">
        <f t="shared" si="126"/>
        <v/>
      </c>
      <c r="W461" s="49"/>
    </row>
    <row r="462" spans="2:23" ht="13.5" customHeight="1" x14ac:dyDescent="0.25">
      <c r="B462" s="134" t="str">
        <f t="shared" si="127"/>
        <v/>
      </c>
      <c r="C462" s="136"/>
      <c r="D462" s="20" t="str">
        <f t="shared" si="114"/>
        <v/>
      </c>
      <c r="E462" s="17" t="str">
        <f t="shared" si="118"/>
        <v/>
      </c>
      <c r="F462" s="17" t="str">
        <f t="shared" si="119"/>
        <v/>
      </c>
      <c r="G462" s="17" t="str">
        <f t="shared" si="120"/>
        <v/>
      </c>
      <c r="H462" s="17" t="str">
        <f t="shared" si="115"/>
        <v/>
      </c>
      <c r="I462" s="17" t="str">
        <f t="shared" si="121"/>
        <v/>
      </c>
      <c r="J462" s="17" t="str">
        <f t="shared" si="122"/>
        <v/>
      </c>
      <c r="K462" s="17" t="str">
        <f t="shared" si="116"/>
        <v/>
      </c>
      <c r="L462" s="14" t="str">
        <f t="shared" si="113"/>
        <v/>
      </c>
      <c r="M462" s="14" t="str">
        <f t="shared" si="117"/>
        <v/>
      </c>
      <c r="N462" s="14" t="str">
        <f t="shared" si="128"/>
        <v/>
      </c>
      <c r="O462" s="14"/>
      <c r="P462" s="14"/>
      <c r="Q462" s="14"/>
      <c r="R462" s="14"/>
      <c r="S462" s="14" t="str">
        <f t="shared" si="123"/>
        <v/>
      </c>
      <c r="T462" s="14" t="str">
        <f t="shared" si="124"/>
        <v/>
      </c>
      <c r="U462" s="21" t="str">
        <f t="shared" si="125"/>
        <v/>
      </c>
      <c r="V462" s="6" t="str">
        <f t="shared" si="126"/>
        <v/>
      </c>
      <c r="W462" s="49"/>
    </row>
    <row r="463" spans="2:23" ht="13.5" customHeight="1" x14ac:dyDescent="0.25">
      <c r="B463" s="134" t="str">
        <f t="shared" si="127"/>
        <v/>
      </c>
      <c r="C463" s="136"/>
      <c r="D463" s="20" t="str">
        <f t="shared" si="114"/>
        <v/>
      </c>
      <c r="E463" s="17" t="str">
        <f t="shared" si="118"/>
        <v/>
      </c>
      <c r="F463" s="17" t="str">
        <f t="shared" si="119"/>
        <v/>
      </c>
      <c r="G463" s="17" t="str">
        <f t="shared" si="120"/>
        <v/>
      </c>
      <c r="H463" s="17" t="str">
        <f t="shared" si="115"/>
        <v/>
      </c>
      <c r="I463" s="17" t="str">
        <f t="shared" si="121"/>
        <v/>
      </c>
      <c r="J463" s="17" t="str">
        <f t="shared" si="122"/>
        <v/>
      </c>
      <c r="K463" s="17" t="str">
        <f t="shared" si="116"/>
        <v/>
      </c>
      <c r="L463" s="14" t="str">
        <f t="shared" si="113"/>
        <v/>
      </c>
      <c r="M463" s="14" t="str">
        <f t="shared" si="117"/>
        <v/>
      </c>
      <c r="N463" s="14" t="str">
        <f t="shared" si="128"/>
        <v/>
      </c>
      <c r="O463" s="14"/>
      <c r="P463" s="14"/>
      <c r="Q463" s="14"/>
      <c r="R463" s="14"/>
      <c r="S463" s="14" t="str">
        <f t="shared" si="123"/>
        <v/>
      </c>
      <c r="T463" s="14" t="str">
        <f t="shared" si="124"/>
        <v/>
      </c>
      <c r="U463" s="21" t="str">
        <f t="shared" si="125"/>
        <v/>
      </c>
      <c r="V463" s="6" t="str">
        <f t="shared" si="126"/>
        <v/>
      </c>
      <c r="W463" s="49"/>
    </row>
    <row r="464" spans="2:23" ht="13.5" customHeight="1" x14ac:dyDescent="0.25">
      <c r="B464" s="134" t="str">
        <f t="shared" si="127"/>
        <v/>
      </c>
      <c r="C464" s="136"/>
      <c r="D464" s="20" t="str">
        <f t="shared" si="114"/>
        <v/>
      </c>
      <c r="E464" s="17" t="str">
        <f t="shared" si="118"/>
        <v/>
      </c>
      <c r="F464" s="17" t="str">
        <f t="shared" si="119"/>
        <v/>
      </c>
      <c r="G464" s="17" t="str">
        <f t="shared" si="120"/>
        <v/>
      </c>
      <c r="H464" s="17" t="str">
        <f t="shared" si="115"/>
        <v/>
      </c>
      <c r="I464" s="17" t="str">
        <f t="shared" si="121"/>
        <v/>
      </c>
      <c r="J464" s="17" t="str">
        <f t="shared" si="122"/>
        <v/>
      </c>
      <c r="K464" s="17" t="str">
        <f t="shared" si="116"/>
        <v/>
      </c>
      <c r="L464" s="14" t="str">
        <f t="shared" si="113"/>
        <v/>
      </c>
      <c r="M464" s="14" t="str">
        <f t="shared" si="117"/>
        <v/>
      </c>
      <c r="N464" s="14" t="str">
        <f t="shared" si="128"/>
        <v/>
      </c>
      <c r="O464" s="14"/>
      <c r="P464" s="14"/>
      <c r="Q464" s="14"/>
      <c r="R464" s="14"/>
      <c r="S464" s="14" t="str">
        <f t="shared" si="123"/>
        <v/>
      </c>
      <c r="T464" s="14" t="str">
        <f t="shared" si="124"/>
        <v/>
      </c>
      <c r="U464" s="21" t="str">
        <f t="shared" si="125"/>
        <v/>
      </c>
      <c r="V464" s="6" t="str">
        <f t="shared" si="126"/>
        <v/>
      </c>
      <c r="W464" s="49"/>
    </row>
    <row r="465" spans="2:23" ht="13.5" customHeight="1" x14ac:dyDescent="0.25">
      <c r="B465" s="134" t="str">
        <f t="shared" si="127"/>
        <v/>
      </c>
      <c r="C465" s="136"/>
      <c r="D465" s="20" t="str">
        <f t="shared" si="114"/>
        <v/>
      </c>
      <c r="E465" s="17" t="str">
        <f t="shared" si="118"/>
        <v/>
      </c>
      <c r="F465" s="17" t="str">
        <f t="shared" si="119"/>
        <v/>
      </c>
      <c r="G465" s="17" t="str">
        <f t="shared" si="120"/>
        <v/>
      </c>
      <c r="H465" s="17" t="str">
        <f t="shared" si="115"/>
        <v/>
      </c>
      <c r="I465" s="17" t="str">
        <f t="shared" si="121"/>
        <v/>
      </c>
      <c r="J465" s="17" t="str">
        <f t="shared" si="122"/>
        <v/>
      </c>
      <c r="K465" s="17" t="str">
        <f t="shared" si="116"/>
        <v/>
      </c>
      <c r="L465" s="14" t="str">
        <f t="shared" si="113"/>
        <v/>
      </c>
      <c r="M465" s="14" t="str">
        <f t="shared" si="117"/>
        <v/>
      </c>
      <c r="N465" s="14" t="str">
        <f t="shared" si="128"/>
        <v/>
      </c>
      <c r="O465" s="14"/>
      <c r="P465" s="14"/>
      <c r="Q465" s="14"/>
      <c r="R465" s="14"/>
      <c r="S465" s="14" t="str">
        <f t="shared" si="123"/>
        <v/>
      </c>
      <c r="T465" s="14" t="str">
        <f t="shared" si="124"/>
        <v/>
      </c>
      <c r="U465" s="21" t="str">
        <f t="shared" si="125"/>
        <v/>
      </c>
      <c r="V465" s="6" t="str">
        <f t="shared" si="126"/>
        <v/>
      </c>
      <c r="W465" s="49"/>
    </row>
    <row r="466" spans="2:23" ht="13.5" customHeight="1" x14ac:dyDescent="0.25">
      <c r="B466" s="134" t="str">
        <f t="shared" si="127"/>
        <v/>
      </c>
      <c r="C466" s="136"/>
      <c r="D466" s="20" t="str">
        <f t="shared" si="114"/>
        <v/>
      </c>
      <c r="E466" s="17" t="str">
        <f t="shared" si="118"/>
        <v/>
      </c>
      <c r="F466" s="17" t="str">
        <f t="shared" si="119"/>
        <v/>
      </c>
      <c r="G466" s="17" t="str">
        <f t="shared" si="120"/>
        <v/>
      </c>
      <c r="H466" s="17" t="str">
        <f t="shared" si="115"/>
        <v/>
      </c>
      <c r="I466" s="17" t="str">
        <f t="shared" si="121"/>
        <v/>
      </c>
      <c r="J466" s="17" t="str">
        <f t="shared" si="122"/>
        <v/>
      </c>
      <c r="K466" s="17" t="str">
        <f t="shared" si="116"/>
        <v/>
      </c>
      <c r="L466" s="14" t="str">
        <f t="shared" si="113"/>
        <v/>
      </c>
      <c r="M466" s="14" t="str">
        <f t="shared" si="117"/>
        <v/>
      </c>
      <c r="N466" s="14" t="str">
        <f t="shared" si="128"/>
        <v/>
      </c>
      <c r="O466" s="14"/>
      <c r="P466" s="14"/>
      <c r="Q466" s="14"/>
      <c r="R466" s="14"/>
      <c r="S466" s="14" t="str">
        <f t="shared" si="123"/>
        <v/>
      </c>
      <c r="T466" s="14" t="str">
        <f t="shared" si="124"/>
        <v/>
      </c>
      <c r="U466" s="21" t="str">
        <f t="shared" si="125"/>
        <v/>
      </c>
      <c r="V466" s="6" t="str">
        <f t="shared" si="126"/>
        <v/>
      </c>
      <c r="W466" s="49"/>
    </row>
    <row r="467" spans="2:23" ht="13.5" customHeight="1" x14ac:dyDescent="0.25">
      <c r="B467" s="134" t="str">
        <f t="shared" si="127"/>
        <v/>
      </c>
      <c r="C467" s="136"/>
      <c r="D467" s="20" t="str">
        <f t="shared" si="114"/>
        <v/>
      </c>
      <c r="E467" s="17" t="str">
        <f t="shared" si="118"/>
        <v/>
      </c>
      <c r="F467" s="17" t="str">
        <f t="shared" si="119"/>
        <v/>
      </c>
      <c r="G467" s="17" t="str">
        <f t="shared" si="120"/>
        <v/>
      </c>
      <c r="H467" s="17" t="str">
        <f t="shared" si="115"/>
        <v/>
      </c>
      <c r="I467" s="17" t="str">
        <f t="shared" si="121"/>
        <v/>
      </c>
      <c r="J467" s="17" t="str">
        <f t="shared" si="122"/>
        <v/>
      </c>
      <c r="K467" s="17" t="str">
        <f t="shared" si="116"/>
        <v/>
      </c>
      <c r="L467" s="14" t="str">
        <f t="shared" ref="L467:L530" si="129">IF(D467="","",IF(OR(D467&gt;G467,D467&lt;F467),"SPECIAL CAUSE-MR Outlier",IF(OR(E467&gt;J467,E467&lt;I467),"SPECIAL CAUSE-Ind Outlier","")))</f>
        <v/>
      </c>
      <c r="M467" s="14" t="str">
        <f t="shared" si="117"/>
        <v/>
      </c>
      <c r="N467" s="14" t="str">
        <f t="shared" si="128"/>
        <v/>
      </c>
      <c r="O467" s="14"/>
      <c r="P467" s="14"/>
      <c r="Q467" s="14"/>
      <c r="R467" s="14"/>
      <c r="S467" s="14" t="str">
        <f t="shared" si="123"/>
        <v/>
      </c>
      <c r="T467" s="14" t="str">
        <f t="shared" si="124"/>
        <v/>
      </c>
      <c r="U467" s="21" t="str">
        <f t="shared" si="125"/>
        <v/>
      </c>
      <c r="V467" s="6" t="str">
        <f t="shared" si="126"/>
        <v/>
      </c>
      <c r="W467" s="49"/>
    </row>
    <row r="468" spans="2:23" ht="13.5" customHeight="1" x14ac:dyDescent="0.25">
      <c r="B468" s="134" t="str">
        <f t="shared" si="127"/>
        <v/>
      </c>
      <c r="C468" s="136"/>
      <c r="D468" s="20" t="str">
        <f t="shared" si="114"/>
        <v/>
      </c>
      <c r="E468" s="17" t="str">
        <f t="shared" si="118"/>
        <v/>
      </c>
      <c r="F468" s="17" t="str">
        <f t="shared" si="119"/>
        <v/>
      </c>
      <c r="G468" s="17" t="str">
        <f t="shared" si="120"/>
        <v/>
      </c>
      <c r="H468" s="17" t="str">
        <f t="shared" si="115"/>
        <v/>
      </c>
      <c r="I468" s="17" t="str">
        <f t="shared" si="121"/>
        <v/>
      </c>
      <c r="J468" s="17" t="str">
        <f t="shared" si="122"/>
        <v/>
      </c>
      <c r="K468" s="17" t="str">
        <f t="shared" si="116"/>
        <v/>
      </c>
      <c r="L468" s="14" t="str">
        <f t="shared" si="129"/>
        <v/>
      </c>
      <c r="M468" s="14" t="str">
        <f t="shared" si="117"/>
        <v/>
      </c>
      <c r="N468" s="14" t="str">
        <f t="shared" si="128"/>
        <v/>
      </c>
      <c r="O468" s="14"/>
      <c r="P468" s="14"/>
      <c r="Q468" s="14"/>
      <c r="R468" s="14"/>
      <c r="S468" s="14" t="str">
        <f t="shared" si="123"/>
        <v/>
      </c>
      <c r="T468" s="14" t="str">
        <f t="shared" si="124"/>
        <v/>
      </c>
      <c r="U468" s="21" t="str">
        <f t="shared" si="125"/>
        <v/>
      </c>
      <c r="V468" s="6" t="str">
        <f t="shared" si="126"/>
        <v/>
      </c>
      <c r="W468" s="49"/>
    </row>
    <row r="469" spans="2:23" ht="13.5" customHeight="1" x14ac:dyDescent="0.25">
      <c r="B469" s="134" t="str">
        <f t="shared" si="127"/>
        <v/>
      </c>
      <c r="C469" s="136"/>
      <c r="D469" s="20" t="str">
        <f t="shared" si="114"/>
        <v/>
      </c>
      <c r="E469" s="17" t="str">
        <f t="shared" si="118"/>
        <v/>
      </c>
      <c r="F469" s="17" t="str">
        <f t="shared" si="119"/>
        <v/>
      </c>
      <c r="G469" s="17" t="str">
        <f t="shared" si="120"/>
        <v/>
      </c>
      <c r="H469" s="17" t="str">
        <f t="shared" si="115"/>
        <v/>
      </c>
      <c r="I469" s="17" t="str">
        <f t="shared" si="121"/>
        <v/>
      </c>
      <c r="J469" s="17" t="str">
        <f t="shared" si="122"/>
        <v/>
      </c>
      <c r="K469" s="17" t="str">
        <f t="shared" si="116"/>
        <v/>
      </c>
      <c r="L469" s="14" t="str">
        <f t="shared" si="129"/>
        <v/>
      </c>
      <c r="M469" s="14" t="str">
        <f t="shared" si="117"/>
        <v/>
      </c>
      <c r="N469" s="14" t="str">
        <f t="shared" si="128"/>
        <v/>
      </c>
      <c r="O469" s="14"/>
      <c r="P469" s="14"/>
      <c r="Q469" s="14"/>
      <c r="R469" s="14"/>
      <c r="S469" s="14" t="str">
        <f t="shared" si="123"/>
        <v/>
      </c>
      <c r="T469" s="14" t="str">
        <f t="shared" si="124"/>
        <v/>
      </c>
      <c r="U469" s="21" t="str">
        <f t="shared" si="125"/>
        <v/>
      </c>
      <c r="V469" s="6" t="str">
        <f t="shared" si="126"/>
        <v/>
      </c>
      <c r="W469" s="49"/>
    </row>
    <row r="470" spans="2:23" ht="13.5" customHeight="1" x14ac:dyDescent="0.25">
      <c r="B470" s="134" t="str">
        <f t="shared" si="127"/>
        <v/>
      </c>
      <c r="C470" s="136"/>
      <c r="D470" s="20" t="str">
        <f t="shared" si="114"/>
        <v/>
      </c>
      <c r="E470" s="17" t="str">
        <f t="shared" si="118"/>
        <v/>
      </c>
      <c r="F470" s="17" t="str">
        <f t="shared" si="119"/>
        <v/>
      </c>
      <c r="G470" s="17" t="str">
        <f t="shared" si="120"/>
        <v/>
      </c>
      <c r="H470" s="17" t="str">
        <f t="shared" si="115"/>
        <v/>
      </c>
      <c r="I470" s="17" t="str">
        <f t="shared" si="121"/>
        <v/>
      </c>
      <c r="J470" s="17" t="str">
        <f t="shared" si="122"/>
        <v/>
      </c>
      <c r="K470" s="17" t="str">
        <f t="shared" si="116"/>
        <v/>
      </c>
      <c r="L470" s="14" t="str">
        <f t="shared" si="129"/>
        <v/>
      </c>
      <c r="M470" s="14" t="str">
        <f t="shared" si="117"/>
        <v/>
      </c>
      <c r="N470" s="14" t="str">
        <f t="shared" si="128"/>
        <v/>
      </c>
      <c r="O470" s="14"/>
      <c r="P470" s="14"/>
      <c r="Q470" s="14"/>
      <c r="R470" s="14"/>
      <c r="S470" s="14" t="str">
        <f t="shared" si="123"/>
        <v/>
      </c>
      <c r="T470" s="14" t="str">
        <f t="shared" si="124"/>
        <v/>
      </c>
      <c r="U470" s="21" t="str">
        <f t="shared" si="125"/>
        <v/>
      </c>
      <c r="V470" s="6" t="str">
        <f t="shared" si="126"/>
        <v/>
      </c>
      <c r="W470" s="49"/>
    </row>
    <row r="471" spans="2:23" ht="13.5" customHeight="1" x14ac:dyDescent="0.25">
      <c r="B471" s="134" t="str">
        <f t="shared" si="127"/>
        <v/>
      </c>
      <c r="C471" s="136"/>
      <c r="D471" s="20" t="str">
        <f t="shared" si="114"/>
        <v/>
      </c>
      <c r="E471" s="17" t="str">
        <f t="shared" si="118"/>
        <v/>
      </c>
      <c r="F471" s="17" t="str">
        <f t="shared" si="119"/>
        <v/>
      </c>
      <c r="G471" s="17" t="str">
        <f t="shared" si="120"/>
        <v/>
      </c>
      <c r="H471" s="17" t="str">
        <f t="shared" si="115"/>
        <v/>
      </c>
      <c r="I471" s="17" t="str">
        <f t="shared" si="121"/>
        <v/>
      </c>
      <c r="J471" s="17" t="str">
        <f t="shared" si="122"/>
        <v/>
      </c>
      <c r="K471" s="17" t="str">
        <f t="shared" si="116"/>
        <v/>
      </c>
      <c r="L471" s="14" t="str">
        <f t="shared" si="129"/>
        <v/>
      </c>
      <c r="M471" s="14" t="str">
        <f t="shared" si="117"/>
        <v/>
      </c>
      <c r="N471" s="14" t="str">
        <f t="shared" si="128"/>
        <v/>
      </c>
      <c r="O471" s="14"/>
      <c r="P471" s="14"/>
      <c r="Q471" s="14"/>
      <c r="R471" s="14"/>
      <c r="S471" s="14" t="str">
        <f t="shared" si="123"/>
        <v/>
      </c>
      <c r="T471" s="14" t="str">
        <f t="shared" si="124"/>
        <v/>
      </c>
      <c r="U471" s="21" t="str">
        <f t="shared" si="125"/>
        <v/>
      </c>
      <c r="V471" s="6" t="str">
        <f t="shared" si="126"/>
        <v/>
      </c>
      <c r="W471" s="49"/>
    </row>
    <row r="472" spans="2:23" ht="13.5" customHeight="1" x14ac:dyDescent="0.25">
      <c r="B472" s="134" t="str">
        <f t="shared" si="127"/>
        <v/>
      </c>
      <c r="C472" s="136"/>
      <c r="D472" s="20" t="str">
        <f t="shared" si="114"/>
        <v/>
      </c>
      <c r="E472" s="17" t="str">
        <f t="shared" si="118"/>
        <v/>
      </c>
      <c r="F472" s="17" t="str">
        <f t="shared" si="119"/>
        <v/>
      </c>
      <c r="G472" s="17" t="str">
        <f t="shared" si="120"/>
        <v/>
      </c>
      <c r="H472" s="17" t="str">
        <f t="shared" si="115"/>
        <v/>
      </c>
      <c r="I472" s="17" t="str">
        <f t="shared" si="121"/>
        <v/>
      </c>
      <c r="J472" s="17" t="str">
        <f t="shared" si="122"/>
        <v/>
      </c>
      <c r="K472" s="17" t="str">
        <f t="shared" si="116"/>
        <v/>
      </c>
      <c r="L472" s="14" t="str">
        <f t="shared" si="129"/>
        <v/>
      </c>
      <c r="M472" s="14" t="str">
        <f t="shared" si="117"/>
        <v/>
      </c>
      <c r="N472" s="14" t="str">
        <f t="shared" si="128"/>
        <v/>
      </c>
      <c r="O472" s="14"/>
      <c r="P472" s="14"/>
      <c r="Q472" s="14"/>
      <c r="R472" s="14"/>
      <c r="S472" s="14" t="str">
        <f t="shared" si="123"/>
        <v/>
      </c>
      <c r="T472" s="14" t="str">
        <f t="shared" si="124"/>
        <v/>
      </c>
      <c r="U472" s="21" t="str">
        <f t="shared" si="125"/>
        <v/>
      </c>
      <c r="V472" s="6" t="str">
        <f t="shared" si="126"/>
        <v/>
      </c>
      <c r="W472" s="49"/>
    </row>
    <row r="473" spans="2:23" ht="13.5" customHeight="1" x14ac:dyDescent="0.25">
      <c r="B473" s="134" t="str">
        <f t="shared" si="127"/>
        <v/>
      </c>
      <c r="C473" s="136"/>
      <c r="D473" s="20" t="str">
        <f t="shared" si="114"/>
        <v/>
      </c>
      <c r="E473" s="17" t="str">
        <f t="shared" si="118"/>
        <v/>
      </c>
      <c r="F473" s="17" t="str">
        <f t="shared" si="119"/>
        <v/>
      </c>
      <c r="G473" s="17" t="str">
        <f t="shared" si="120"/>
        <v/>
      </c>
      <c r="H473" s="17" t="str">
        <f t="shared" si="115"/>
        <v/>
      </c>
      <c r="I473" s="17" t="str">
        <f t="shared" si="121"/>
        <v/>
      </c>
      <c r="J473" s="17" t="str">
        <f t="shared" si="122"/>
        <v/>
      </c>
      <c r="K473" s="17" t="str">
        <f t="shared" si="116"/>
        <v/>
      </c>
      <c r="L473" s="14" t="str">
        <f t="shared" si="129"/>
        <v/>
      </c>
      <c r="M473" s="14" t="str">
        <f t="shared" si="117"/>
        <v/>
      </c>
      <c r="N473" s="14" t="str">
        <f t="shared" si="128"/>
        <v/>
      </c>
      <c r="O473" s="14"/>
      <c r="P473" s="14"/>
      <c r="Q473" s="14"/>
      <c r="R473" s="14"/>
      <c r="S473" s="14" t="str">
        <f t="shared" si="123"/>
        <v/>
      </c>
      <c r="T473" s="14" t="str">
        <f t="shared" si="124"/>
        <v/>
      </c>
      <c r="U473" s="21" t="str">
        <f t="shared" si="125"/>
        <v/>
      </c>
      <c r="V473" s="6" t="str">
        <f t="shared" si="126"/>
        <v/>
      </c>
      <c r="W473" s="49"/>
    </row>
    <row r="474" spans="2:23" ht="13.5" customHeight="1" x14ac:dyDescent="0.25">
      <c r="B474" s="134" t="str">
        <f t="shared" si="127"/>
        <v/>
      </c>
      <c r="C474" s="136"/>
      <c r="D474" s="20" t="str">
        <f t="shared" si="114"/>
        <v/>
      </c>
      <c r="E474" s="17" t="str">
        <f t="shared" si="118"/>
        <v/>
      </c>
      <c r="F474" s="17" t="str">
        <f t="shared" si="119"/>
        <v/>
      </c>
      <c r="G474" s="17" t="str">
        <f t="shared" si="120"/>
        <v/>
      </c>
      <c r="H474" s="17" t="str">
        <f t="shared" si="115"/>
        <v/>
      </c>
      <c r="I474" s="17" t="str">
        <f t="shared" si="121"/>
        <v/>
      </c>
      <c r="J474" s="17" t="str">
        <f t="shared" si="122"/>
        <v/>
      </c>
      <c r="K474" s="17" t="str">
        <f t="shared" si="116"/>
        <v/>
      </c>
      <c r="L474" s="14" t="str">
        <f t="shared" si="129"/>
        <v/>
      </c>
      <c r="M474" s="14" t="str">
        <f t="shared" si="117"/>
        <v/>
      </c>
      <c r="N474" s="14" t="str">
        <f t="shared" si="128"/>
        <v/>
      </c>
      <c r="O474" s="14"/>
      <c r="P474" s="14"/>
      <c r="Q474" s="14"/>
      <c r="R474" s="14"/>
      <c r="S474" s="14" t="str">
        <f t="shared" si="123"/>
        <v/>
      </c>
      <c r="T474" s="14" t="str">
        <f t="shared" si="124"/>
        <v/>
      </c>
      <c r="U474" s="21" t="str">
        <f t="shared" si="125"/>
        <v/>
      </c>
      <c r="V474" s="6" t="str">
        <f t="shared" si="126"/>
        <v/>
      </c>
      <c r="W474" s="49"/>
    </row>
    <row r="475" spans="2:23" ht="13.5" customHeight="1" x14ac:dyDescent="0.25">
      <c r="B475" s="134" t="str">
        <f t="shared" si="127"/>
        <v/>
      </c>
      <c r="C475" s="136"/>
      <c r="D475" s="20" t="str">
        <f t="shared" ref="D475:D538" si="130">IF(E475="","",ABS(E474-E475))</f>
        <v/>
      </c>
      <c r="E475" s="17" t="str">
        <f t="shared" si="118"/>
        <v/>
      </c>
      <c r="F475" s="17" t="str">
        <f t="shared" si="119"/>
        <v/>
      </c>
      <c r="G475" s="17" t="str">
        <f t="shared" si="120"/>
        <v/>
      </c>
      <c r="H475" s="17" t="str">
        <f t="shared" ref="H475:H538" si="131">IF(C475="","",AVERAGE(D:D))</f>
        <v/>
      </c>
      <c r="I475" s="17" t="str">
        <f t="shared" si="121"/>
        <v/>
      </c>
      <c r="J475" s="17" t="str">
        <f t="shared" si="122"/>
        <v/>
      </c>
      <c r="K475" s="17" t="str">
        <f t="shared" ref="K475:K538" si="132">IF(C475="","",AVERAGE(E:E))</f>
        <v/>
      </c>
      <c r="L475" s="14" t="str">
        <f t="shared" si="129"/>
        <v/>
      </c>
      <c r="M475" s="14" t="str">
        <f t="shared" si="117"/>
        <v/>
      </c>
      <c r="N475" s="14" t="str">
        <f t="shared" si="128"/>
        <v/>
      </c>
      <c r="O475" s="14"/>
      <c r="P475" s="14"/>
      <c r="Q475" s="14"/>
      <c r="R475" s="14"/>
      <c r="S475" s="14" t="str">
        <f t="shared" si="123"/>
        <v/>
      </c>
      <c r="T475" s="14" t="str">
        <f t="shared" si="124"/>
        <v/>
      </c>
      <c r="U475" s="21" t="str">
        <f t="shared" si="125"/>
        <v/>
      </c>
      <c r="V475" s="6" t="str">
        <f t="shared" si="126"/>
        <v/>
      </c>
      <c r="W475" s="49"/>
    </row>
    <row r="476" spans="2:23" ht="13.5" customHeight="1" x14ac:dyDescent="0.25">
      <c r="B476" s="134" t="str">
        <f t="shared" si="127"/>
        <v/>
      </c>
      <c r="C476" s="136"/>
      <c r="D476" s="20" t="str">
        <f t="shared" si="130"/>
        <v/>
      </c>
      <c r="E476" s="17" t="str">
        <f t="shared" si="118"/>
        <v/>
      </c>
      <c r="F476" s="17" t="str">
        <f t="shared" si="119"/>
        <v/>
      </c>
      <c r="G476" s="17" t="str">
        <f t="shared" si="120"/>
        <v/>
      </c>
      <c r="H476" s="17" t="str">
        <f t="shared" si="131"/>
        <v/>
      </c>
      <c r="I476" s="17" t="str">
        <f t="shared" si="121"/>
        <v/>
      </c>
      <c r="J476" s="17" t="str">
        <f t="shared" si="122"/>
        <v/>
      </c>
      <c r="K476" s="17" t="str">
        <f t="shared" si="132"/>
        <v/>
      </c>
      <c r="L476" s="14" t="str">
        <f t="shared" si="129"/>
        <v/>
      </c>
      <c r="M476" s="14" t="str">
        <f t="shared" ref="M476:M539" si="133">IF(C476="","",IF(OR(AND(COUNT(D476:D481)=6,D476&lt;D477,D477&lt;D478,D478&lt;D479,D479&lt;D480,D480&lt;D481),AND(COUNT(D476:D481)=6,D476&gt;D477,D477&gt;D478,D478&gt;D479,D479&gt;D480,D480&gt;D481)),"SPECIAL CAUSE-MR Trend",IF(OR(AND(COUNT(E476:E481)=6,E476&lt;E477,E477&lt;E478,E478&lt;E479,E479&lt;E480,E480&lt;E481),AND(COUNT(E476:E481)=6,E476&gt;E477,E477&gt;E478,E478&gt;E479,E479&gt;E480,E480&gt;E481)),"SPECIAL CAUSE-Ind Trend","")))</f>
        <v/>
      </c>
      <c r="N476" s="14" t="str">
        <f t="shared" si="128"/>
        <v/>
      </c>
      <c r="O476" s="14"/>
      <c r="P476" s="14"/>
      <c r="Q476" s="14"/>
      <c r="R476" s="14"/>
      <c r="S476" s="14" t="str">
        <f t="shared" si="123"/>
        <v/>
      </c>
      <c r="T476" s="14" t="str">
        <f t="shared" si="124"/>
        <v/>
      </c>
      <c r="U476" s="21" t="str">
        <f t="shared" si="125"/>
        <v/>
      </c>
      <c r="V476" s="6" t="str">
        <f t="shared" si="126"/>
        <v/>
      </c>
      <c r="W476" s="49"/>
    </row>
    <row r="477" spans="2:23" ht="13.5" customHeight="1" x14ac:dyDescent="0.25">
      <c r="B477" s="134" t="str">
        <f t="shared" si="127"/>
        <v/>
      </c>
      <c r="C477" s="136"/>
      <c r="D477" s="20" t="str">
        <f t="shared" si="130"/>
        <v/>
      </c>
      <c r="E477" s="17" t="str">
        <f t="shared" si="118"/>
        <v/>
      </c>
      <c r="F477" s="17" t="str">
        <f t="shared" si="119"/>
        <v/>
      </c>
      <c r="G477" s="17" t="str">
        <f t="shared" si="120"/>
        <v/>
      </c>
      <c r="H477" s="17" t="str">
        <f t="shared" si="131"/>
        <v/>
      </c>
      <c r="I477" s="17" t="str">
        <f t="shared" si="121"/>
        <v/>
      </c>
      <c r="J477" s="17" t="str">
        <f t="shared" si="122"/>
        <v/>
      </c>
      <c r="K477" s="17" t="str">
        <f t="shared" si="132"/>
        <v/>
      </c>
      <c r="L477" s="14" t="str">
        <f t="shared" si="129"/>
        <v/>
      </c>
      <c r="M477" s="14" t="str">
        <f t="shared" si="133"/>
        <v/>
      </c>
      <c r="N477" s="14" t="str">
        <f t="shared" si="128"/>
        <v/>
      </c>
      <c r="O477" s="14"/>
      <c r="P477" s="14"/>
      <c r="Q477" s="14"/>
      <c r="R477" s="14"/>
      <c r="S477" s="14" t="str">
        <f t="shared" si="123"/>
        <v/>
      </c>
      <c r="T477" s="14" t="str">
        <f t="shared" si="124"/>
        <v/>
      </c>
      <c r="U477" s="21" t="str">
        <f t="shared" si="125"/>
        <v/>
      </c>
      <c r="V477" s="6" t="str">
        <f t="shared" si="126"/>
        <v/>
      </c>
      <c r="W477" s="49"/>
    </row>
    <row r="478" spans="2:23" ht="13.5" customHeight="1" x14ac:dyDescent="0.25">
      <c r="B478" s="134" t="str">
        <f t="shared" si="127"/>
        <v/>
      </c>
      <c r="C478" s="136"/>
      <c r="D478" s="20" t="str">
        <f t="shared" si="130"/>
        <v/>
      </c>
      <c r="E478" s="17" t="str">
        <f t="shared" si="118"/>
        <v/>
      </c>
      <c r="F478" s="17" t="str">
        <f t="shared" si="119"/>
        <v/>
      </c>
      <c r="G478" s="17" t="str">
        <f t="shared" si="120"/>
        <v/>
      </c>
      <c r="H478" s="17" t="str">
        <f t="shared" si="131"/>
        <v/>
      </c>
      <c r="I478" s="17" t="str">
        <f t="shared" si="121"/>
        <v/>
      </c>
      <c r="J478" s="17" t="str">
        <f t="shared" si="122"/>
        <v/>
      </c>
      <c r="K478" s="17" t="str">
        <f t="shared" si="132"/>
        <v/>
      </c>
      <c r="L478" s="14" t="str">
        <f t="shared" si="129"/>
        <v/>
      </c>
      <c r="M478" s="14" t="str">
        <f t="shared" si="133"/>
        <v/>
      </c>
      <c r="N478" s="14" t="str">
        <f t="shared" si="128"/>
        <v/>
      </c>
      <c r="O478" s="14"/>
      <c r="P478" s="14"/>
      <c r="Q478" s="14"/>
      <c r="R478" s="14"/>
      <c r="S478" s="14" t="str">
        <f t="shared" si="123"/>
        <v/>
      </c>
      <c r="T478" s="14" t="str">
        <f t="shared" si="124"/>
        <v/>
      </c>
      <c r="U478" s="21" t="str">
        <f t="shared" si="125"/>
        <v/>
      </c>
      <c r="V478" s="6" t="str">
        <f t="shared" si="126"/>
        <v/>
      </c>
      <c r="W478" s="49"/>
    </row>
    <row r="479" spans="2:23" ht="13.5" customHeight="1" x14ac:dyDescent="0.25">
      <c r="B479" s="134" t="str">
        <f t="shared" si="127"/>
        <v/>
      </c>
      <c r="C479" s="136"/>
      <c r="D479" s="20" t="str">
        <f t="shared" si="130"/>
        <v/>
      </c>
      <c r="E479" s="17" t="str">
        <f t="shared" si="118"/>
        <v/>
      </c>
      <c r="F479" s="17" t="str">
        <f t="shared" si="119"/>
        <v/>
      </c>
      <c r="G479" s="17" t="str">
        <f t="shared" si="120"/>
        <v/>
      </c>
      <c r="H479" s="17" t="str">
        <f t="shared" si="131"/>
        <v/>
      </c>
      <c r="I479" s="17" t="str">
        <f t="shared" si="121"/>
        <v/>
      </c>
      <c r="J479" s="17" t="str">
        <f t="shared" si="122"/>
        <v/>
      </c>
      <c r="K479" s="17" t="str">
        <f t="shared" si="132"/>
        <v/>
      </c>
      <c r="L479" s="14" t="str">
        <f t="shared" si="129"/>
        <v/>
      </c>
      <c r="M479" s="14" t="str">
        <f t="shared" si="133"/>
        <v/>
      </c>
      <c r="N479" s="14" t="str">
        <f t="shared" si="128"/>
        <v/>
      </c>
      <c r="O479" s="14"/>
      <c r="P479" s="14"/>
      <c r="Q479" s="14"/>
      <c r="R479" s="14"/>
      <c r="S479" s="14" t="str">
        <f t="shared" si="123"/>
        <v/>
      </c>
      <c r="T479" s="14" t="str">
        <f t="shared" si="124"/>
        <v/>
      </c>
      <c r="U479" s="21" t="str">
        <f t="shared" si="125"/>
        <v/>
      </c>
      <c r="V479" s="6" t="str">
        <f t="shared" si="126"/>
        <v/>
      </c>
      <c r="W479" s="49"/>
    </row>
    <row r="480" spans="2:23" ht="13.5" customHeight="1" x14ac:dyDescent="0.25">
      <c r="B480" s="134" t="str">
        <f t="shared" si="127"/>
        <v/>
      </c>
      <c r="C480" s="136"/>
      <c r="D480" s="20" t="str">
        <f t="shared" si="130"/>
        <v/>
      </c>
      <c r="E480" s="17" t="str">
        <f t="shared" si="118"/>
        <v/>
      </c>
      <c r="F480" s="17" t="str">
        <f t="shared" si="119"/>
        <v/>
      </c>
      <c r="G480" s="17" t="str">
        <f t="shared" si="120"/>
        <v/>
      </c>
      <c r="H480" s="17" t="str">
        <f t="shared" si="131"/>
        <v/>
      </c>
      <c r="I480" s="17" t="str">
        <f t="shared" si="121"/>
        <v/>
      </c>
      <c r="J480" s="17" t="str">
        <f t="shared" si="122"/>
        <v/>
      </c>
      <c r="K480" s="17" t="str">
        <f t="shared" si="132"/>
        <v/>
      </c>
      <c r="L480" s="14" t="str">
        <f t="shared" si="129"/>
        <v/>
      </c>
      <c r="M480" s="14" t="str">
        <f t="shared" si="133"/>
        <v/>
      </c>
      <c r="N480" s="14" t="str">
        <f t="shared" si="128"/>
        <v/>
      </c>
      <c r="O480" s="14"/>
      <c r="P480" s="14"/>
      <c r="Q480" s="14"/>
      <c r="R480" s="14"/>
      <c r="S480" s="14" t="str">
        <f t="shared" si="123"/>
        <v/>
      </c>
      <c r="T480" s="14" t="str">
        <f t="shared" si="124"/>
        <v/>
      </c>
      <c r="U480" s="21" t="str">
        <f t="shared" si="125"/>
        <v/>
      </c>
      <c r="V480" s="6" t="str">
        <f t="shared" si="126"/>
        <v/>
      </c>
      <c r="W480" s="49"/>
    </row>
    <row r="481" spans="2:23" ht="13.5" customHeight="1" x14ac:dyDescent="0.25">
      <c r="B481" s="134" t="str">
        <f t="shared" si="127"/>
        <v/>
      </c>
      <c r="C481" s="136"/>
      <c r="D481" s="20" t="str">
        <f t="shared" si="130"/>
        <v/>
      </c>
      <c r="E481" s="17" t="str">
        <f t="shared" si="118"/>
        <v/>
      </c>
      <c r="F481" s="17" t="str">
        <f t="shared" si="119"/>
        <v/>
      </c>
      <c r="G481" s="17" t="str">
        <f t="shared" si="120"/>
        <v/>
      </c>
      <c r="H481" s="17" t="str">
        <f t="shared" si="131"/>
        <v/>
      </c>
      <c r="I481" s="17" t="str">
        <f t="shared" si="121"/>
        <v/>
      </c>
      <c r="J481" s="17" t="str">
        <f t="shared" si="122"/>
        <v/>
      </c>
      <c r="K481" s="17" t="str">
        <f t="shared" si="132"/>
        <v/>
      </c>
      <c r="L481" s="14" t="str">
        <f t="shared" si="129"/>
        <v/>
      </c>
      <c r="M481" s="14" t="str">
        <f t="shared" si="133"/>
        <v/>
      </c>
      <c r="N481" s="14" t="str">
        <f t="shared" si="128"/>
        <v/>
      </c>
      <c r="O481" s="14"/>
      <c r="P481" s="14"/>
      <c r="Q481" s="14"/>
      <c r="R481" s="14"/>
      <c r="S481" s="14" t="str">
        <f t="shared" si="123"/>
        <v/>
      </c>
      <c r="T481" s="14" t="str">
        <f t="shared" si="124"/>
        <v/>
      </c>
      <c r="U481" s="21" t="str">
        <f t="shared" si="125"/>
        <v/>
      </c>
      <c r="V481" s="6" t="str">
        <f t="shared" si="126"/>
        <v/>
      </c>
      <c r="W481" s="49"/>
    </row>
    <row r="482" spans="2:23" ht="13.5" customHeight="1" x14ac:dyDescent="0.25">
      <c r="B482" s="134" t="str">
        <f t="shared" si="127"/>
        <v/>
      </c>
      <c r="C482" s="136"/>
      <c r="D482" s="20" t="str">
        <f t="shared" si="130"/>
        <v/>
      </c>
      <c r="E482" s="17" t="str">
        <f t="shared" si="118"/>
        <v/>
      </c>
      <c r="F482" s="17" t="str">
        <f t="shared" si="119"/>
        <v/>
      </c>
      <c r="G482" s="17" t="str">
        <f t="shared" si="120"/>
        <v/>
      </c>
      <c r="H482" s="17" t="str">
        <f t="shared" si="131"/>
        <v/>
      </c>
      <c r="I482" s="17" t="str">
        <f t="shared" si="121"/>
        <v/>
      </c>
      <c r="J482" s="17" t="str">
        <f t="shared" si="122"/>
        <v/>
      </c>
      <c r="K482" s="17" t="str">
        <f t="shared" si="132"/>
        <v/>
      </c>
      <c r="L482" s="14" t="str">
        <f t="shared" si="129"/>
        <v/>
      </c>
      <c r="M482" s="14" t="str">
        <f t="shared" si="133"/>
        <v/>
      </c>
      <c r="N482" s="14" t="str">
        <f t="shared" si="128"/>
        <v/>
      </c>
      <c r="O482" s="14"/>
      <c r="P482" s="14"/>
      <c r="Q482" s="14"/>
      <c r="R482" s="14"/>
      <c r="S482" s="14" t="str">
        <f t="shared" si="123"/>
        <v/>
      </c>
      <c r="T482" s="14" t="str">
        <f t="shared" si="124"/>
        <v/>
      </c>
      <c r="U482" s="21" t="str">
        <f t="shared" si="125"/>
        <v/>
      </c>
      <c r="V482" s="6" t="str">
        <f t="shared" si="126"/>
        <v/>
      </c>
      <c r="W482" s="49"/>
    </row>
    <row r="483" spans="2:23" ht="13.5" customHeight="1" x14ac:dyDescent="0.25">
      <c r="B483" s="134" t="str">
        <f t="shared" si="127"/>
        <v/>
      </c>
      <c r="C483" s="136"/>
      <c r="D483" s="20" t="str">
        <f t="shared" si="130"/>
        <v/>
      </c>
      <c r="E483" s="17" t="str">
        <f t="shared" si="118"/>
        <v/>
      </c>
      <c r="F483" s="17" t="str">
        <f t="shared" si="119"/>
        <v/>
      </c>
      <c r="G483" s="17" t="str">
        <f t="shared" si="120"/>
        <v/>
      </c>
      <c r="H483" s="17" t="str">
        <f t="shared" si="131"/>
        <v/>
      </c>
      <c r="I483" s="17" t="str">
        <f t="shared" si="121"/>
        <v/>
      </c>
      <c r="J483" s="17" t="str">
        <f t="shared" si="122"/>
        <v/>
      </c>
      <c r="K483" s="17" t="str">
        <f t="shared" si="132"/>
        <v/>
      </c>
      <c r="L483" s="14" t="str">
        <f t="shared" si="129"/>
        <v/>
      </c>
      <c r="M483" s="14" t="str">
        <f t="shared" si="133"/>
        <v/>
      </c>
      <c r="N483" s="14" t="str">
        <f t="shared" si="128"/>
        <v/>
      </c>
      <c r="O483" s="14"/>
      <c r="P483" s="14"/>
      <c r="Q483" s="14"/>
      <c r="R483" s="14"/>
      <c r="S483" s="14" t="str">
        <f t="shared" si="123"/>
        <v/>
      </c>
      <c r="T483" s="14" t="str">
        <f t="shared" si="124"/>
        <v/>
      </c>
      <c r="U483" s="21" t="str">
        <f t="shared" si="125"/>
        <v/>
      </c>
      <c r="V483" s="6" t="str">
        <f t="shared" si="126"/>
        <v/>
      </c>
      <c r="W483" s="49"/>
    </row>
    <row r="484" spans="2:23" ht="13.5" customHeight="1" x14ac:dyDescent="0.25">
      <c r="B484" s="134" t="str">
        <f t="shared" si="127"/>
        <v/>
      </c>
      <c r="C484" s="136"/>
      <c r="D484" s="20" t="str">
        <f t="shared" si="130"/>
        <v/>
      </c>
      <c r="E484" s="17" t="str">
        <f t="shared" si="118"/>
        <v/>
      </c>
      <c r="F484" s="17" t="str">
        <f t="shared" si="119"/>
        <v/>
      </c>
      <c r="G484" s="17" t="str">
        <f t="shared" si="120"/>
        <v/>
      </c>
      <c r="H484" s="17" t="str">
        <f t="shared" si="131"/>
        <v/>
      </c>
      <c r="I484" s="17" t="str">
        <f t="shared" si="121"/>
        <v/>
      </c>
      <c r="J484" s="17" t="str">
        <f t="shared" si="122"/>
        <v/>
      </c>
      <c r="K484" s="17" t="str">
        <f t="shared" si="132"/>
        <v/>
      </c>
      <c r="L484" s="14" t="str">
        <f t="shared" si="129"/>
        <v/>
      </c>
      <c r="M484" s="14" t="str">
        <f t="shared" si="133"/>
        <v/>
      </c>
      <c r="N484" s="14" t="str">
        <f t="shared" si="128"/>
        <v/>
      </c>
      <c r="O484" s="14"/>
      <c r="P484" s="14"/>
      <c r="Q484" s="14"/>
      <c r="R484" s="14"/>
      <c r="S484" s="14" t="str">
        <f t="shared" si="123"/>
        <v/>
      </c>
      <c r="T484" s="14" t="str">
        <f t="shared" si="124"/>
        <v/>
      </c>
      <c r="U484" s="21" t="str">
        <f t="shared" si="125"/>
        <v/>
      </c>
      <c r="V484" s="6" t="str">
        <f t="shared" si="126"/>
        <v/>
      </c>
      <c r="W484" s="49"/>
    </row>
    <row r="485" spans="2:23" ht="13.5" customHeight="1" x14ac:dyDescent="0.25">
      <c r="B485" s="134" t="str">
        <f t="shared" si="127"/>
        <v/>
      </c>
      <c r="C485" s="136"/>
      <c r="D485" s="20" t="str">
        <f t="shared" si="130"/>
        <v/>
      </c>
      <c r="E485" s="17" t="str">
        <f t="shared" si="118"/>
        <v/>
      </c>
      <c r="F485" s="17" t="str">
        <f t="shared" si="119"/>
        <v/>
      </c>
      <c r="G485" s="17" t="str">
        <f t="shared" si="120"/>
        <v/>
      </c>
      <c r="H485" s="17" t="str">
        <f t="shared" si="131"/>
        <v/>
      </c>
      <c r="I485" s="17" t="str">
        <f t="shared" si="121"/>
        <v/>
      </c>
      <c r="J485" s="17" t="str">
        <f t="shared" si="122"/>
        <v/>
      </c>
      <c r="K485" s="17" t="str">
        <f t="shared" si="132"/>
        <v/>
      </c>
      <c r="L485" s="14" t="str">
        <f t="shared" si="129"/>
        <v/>
      </c>
      <c r="M485" s="14" t="str">
        <f t="shared" si="133"/>
        <v/>
      </c>
      <c r="N485" s="14" t="str">
        <f t="shared" si="128"/>
        <v/>
      </c>
      <c r="O485" s="14"/>
      <c r="P485" s="14"/>
      <c r="Q485" s="14"/>
      <c r="R485" s="14"/>
      <c r="S485" s="14" t="str">
        <f t="shared" si="123"/>
        <v/>
      </c>
      <c r="T485" s="14" t="str">
        <f t="shared" si="124"/>
        <v/>
      </c>
      <c r="U485" s="21" t="str">
        <f t="shared" si="125"/>
        <v/>
      </c>
      <c r="V485" s="6" t="str">
        <f t="shared" si="126"/>
        <v/>
      </c>
      <c r="W485" s="49"/>
    </row>
    <row r="486" spans="2:23" ht="13.5" customHeight="1" x14ac:dyDescent="0.25">
      <c r="B486" s="134" t="str">
        <f t="shared" si="127"/>
        <v/>
      </c>
      <c r="C486" s="136"/>
      <c r="D486" s="20" t="str">
        <f t="shared" si="130"/>
        <v/>
      </c>
      <c r="E486" s="17" t="str">
        <f t="shared" si="118"/>
        <v/>
      </c>
      <c r="F486" s="17" t="str">
        <f t="shared" si="119"/>
        <v/>
      </c>
      <c r="G486" s="17" t="str">
        <f t="shared" si="120"/>
        <v/>
      </c>
      <c r="H486" s="17" t="str">
        <f t="shared" si="131"/>
        <v/>
      </c>
      <c r="I486" s="17" t="str">
        <f t="shared" si="121"/>
        <v/>
      </c>
      <c r="J486" s="17" t="str">
        <f t="shared" si="122"/>
        <v/>
      </c>
      <c r="K486" s="17" t="str">
        <f t="shared" si="132"/>
        <v/>
      </c>
      <c r="L486" s="14" t="str">
        <f t="shared" si="129"/>
        <v/>
      </c>
      <c r="M486" s="14" t="str">
        <f t="shared" si="133"/>
        <v/>
      </c>
      <c r="N486" s="14" t="str">
        <f t="shared" si="128"/>
        <v/>
      </c>
      <c r="O486" s="14"/>
      <c r="P486" s="14"/>
      <c r="Q486" s="14"/>
      <c r="R486" s="14"/>
      <c r="S486" s="14" t="str">
        <f t="shared" si="123"/>
        <v/>
      </c>
      <c r="T486" s="14" t="str">
        <f t="shared" si="124"/>
        <v/>
      </c>
      <c r="U486" s="21" t="str">
        <f t="shared" si="125"/>
        <v/>
      </c>
      <c r="V486" s="6" t="str">
        <f t="shared" si="126"/>
        <v/>
      </c>
      <c r="W486" s="49"/>
    </row>
    <row r="487" spans="2:23" ht="13.5" customHeight="1" x14ac:dyDescent="0.25">
      <c r="B487" s="134" t="str">
        <f t="shared" si="127"/>
        <v/>
      </c>
      <c r="C487" s="136"/>
      <c r="D487" s="20" t="str">
        <f t="shared" si="130"/>
        <v/>
      </c>
      <c r="E487" s="17" t="str">
        <f t="shared" si="118"/>
        <v/>
      </c>
      <c r="F487" s="17" t="str">
        <f t="shared" si="119"/>
        <v/>
      </c>
      <c r="G487" s="17" t="str">
        <f t="shared" si="120"/>
        <v/>
      </c>
      <c r="H487" s="17" t="str">
        <f t="shared" si="131"/>
        <v/>
      </c>
      <c r="I487" s="17" t="str">
        <f t="shared" si="121"/>
        <v/>
      </c>
      <c r="J487" s="17" t="str">
        <f t="shared" si="122"/>
        <v/>
      </c>
      <c r="K487" s="17" t="str">
        <f t="shared" si="132"/>
        <v/>
      </c>
      <c r="L487" s="14" t="str">
        <f t="shared" si="129"/>
        <v/>
      </c>
      <c r="M487" s="14" t="str">
        <f t="shared" si="133"/>
        <v/>
      </c>
      <c r="N487" s="14" t="str">
        <f t="shared" si="128"/>
        <v/>
      </c>
      <c r="O487" s="14"/>
      <c r="P487" s="14"/>
      <c r="Q487" s="14"/>
      <c r="R487" s="14"/>
      <c r="S487" s="14" t="str">
        <f t="shared" si="123"/>
        <v/>
      </c>
      <c r="T487" s="14" t="str">
        <f t="shared" si="124"/>
        <v/>
      </c>
      <c r="U487" s="21" t="str">
        <f t="shared" si="125"/>
        <v/>
      </c>
      <c r="V487" s="6" t="str">
        <f t="shared" si="126"/>
        <v/>
      </c>
      <c r="W487" s="49"/>
    </row>
    <row r="488" spans="2:23" ht="13.5" customHeight="1" x14ac:dyDescent="0.25">
      <c r="B488" s="134" t="str">
        <f t="shared" si="127"/>
        <v/>
      </c>
      <c r="C488" s="136"/>
      <c r="D488" s="20" t="str">
        <f t="shared" si="130"/>
        <v/>
      </c>
      <c r="E488" s="17" t="str">
        <f t="shared" si="118"/>
        <v/>
      </c>
      <c r="F488" s="17" t="str">
        <f t="shared" si="119"/>
        <v/>
      </c>
      <c r="G488" s="17" t="str">
        <f t="shared" si="120"/>
        <v/>
      </c>
      <c r="H488" s="17" t="str">
        <f t="shared" si="131"/>
        <v/>
      </c>
      <c r="I488" s="17" t="str">
        <f t="shared" si="121"/>
        <v/>
      </c>
      <c r="J488" s="17" t="str">
        <f t="shared" si="122"/>
        <v/>
      </c>
      <c r="K488" s="17" t="str">
        <f t="shared" si="132"/>
        <v/>
      </c>
      <c r="L488" s="14" t="str">
        <f t="shared" si="129"/>
        <v/>
      </c>
      <c r="M488" s="14" t="str">
        <f t="shared" si="133"/>
        <v/>
      </c>
      <c r="N488" s="14" t="str">
        <f t="shared" si="128"/>
        <v/>
      </c>
      <c r="O488" s="14"/>
      <c r="P488" s="14"/>
      <c r="Q488" s="14"/>
      <c r="R488" s="14"/>
      <c r="S488" s="14" t="str">
        <f t="shared" si="123"/>
        <v/>
      </c>
      <c r="T488" s="14" t="str">
        <f t="shared" si="124"/>
        <v/>
      </c>
      <c r="U488" s="21" t="str">
        <f t="shared" si="125"/>
        <v/>
      </c>
      <c r="V488" s="6" t="str">
        <f t="shared" si="126"/>
        <v/>
      </c>
      <c r="W488" s="49"/>
    </row>
    <row r="489" spans="2:23" ht="13.5" customHeight="1" x14ac:dyDescent="0.25">
      <c r="B489" s="134" t="str">
        <f t="shared" si="127"/>
        <v/>
      </c>
      <c r="C489" s="136"/>
      <c r="D489" s="20" t="str">
        <f t="shared" si="130"/>
        <v/>
      </c>
      <c r="E489" s="17" t="str">
        <f t="shared" si="118"/>
        <v/>
      </c>
      <c r="F489" s="17" t="str">
        <f t="shared" si="119"/>
        <v/>
      </c>
      <c r="G489" s="17" t="str">
        <f t="shared" si="120"/>
        <v/>
      </c>
      <c r="H489" s="17" t="str">
        <f t="shared" si="131"/>
        <v/>
      </c>
      <c r="I489" s="17" t="str">
        <f t="shared" si="121"/>
        <v/>
      </c>
      <c r="J489" s="17" t="str">
        <f t="shared" si="122"/>
        <v/>
      </c>
      <c r="K489" s="17" t="str">
        <f t="shared" si="132"/>
        <v/>
      </c>
      <c r="L489" s="14" t="str">
        <f t="shared" si="129"/>
        <v/>
      </c>
      <c r="M489" s="14" t="str">
        <f t="shared" si="133"/>
        <v/>
      </c>
      <c r="N489" s="14" t="str">
        <f t="shared" si="128"/>
        <v/>
      </c>
      <c r="O489" s="14"/>
      <c r="P489" s="14"/>
      <c r="Q489" s="14"/>
      <c r="R489" s="14"/>
      <c r="S489" s="14" t="str">
        <f t="shared" si="123"/>
        <v/>
      </c>
      <c r="T489" s="14" t="str">
        <f t="shared" si="124"/>
        <v/>
      </c>
      <c r="U489" s="21" t="str">
        <f t="shared" si="125"/>
        <v/>
      </c>
      <c r="V489" s="6" t="str">
        <f t="shared" si="126"/>
        <v/>
      </c>
      <c r="W489" s="49"/>
    </row>
    <row r="490" spans="2:23" ht="13.5" customHeight="1" x14ac:dyDescent="0.25">
      <c r="B490" s="134" t="str">
        <f t="shared" si="127"/>
        <v/>
      </c>
      <c r="C490" s="136"/>
      <c r="D490" s="20" t="str">
        <f t="shared" si="130"/>
        <v/>
      </c>
      <c r="E490" s="17" t="str">
        <f t="shared" si="118"/>
        <v/>
      </c>
      <c r="F490" s="17" t="str">
        <f t="shared" si="119"/>
        <v/>
      </c>
      <c r="G490" s="17" t="str">
        <f t="shared" si="120"/>
        <v/>
      </c>
      <c r="H490" s="17" t="str">
        <f t="shared" si="131"/>
        <v/>
      </c>
      <c r="I490" s="17" t="str">
        <f t="shared" si="121"/>
        <v/>
      </c>
      <c r="J490" s="17" t="str">
        <f t="shared" si="122"/>
        <v/>
      </c>
      <c r="K490" s="17" t="str">
        <f t="shared" si="132"/>
        <v/>
      </c>
      <c r="L490" s="14" t="str">
        <f t="shared" si="129"/>
        <v/>
      </c>
      <c r="M490" s="14" t="str">
        <f t="shared" si="133"/>
        <v/>
      </c>
      <c r="N490" s="14" t="str">
        <f t="shared" si="128"/>
        <v/>
      </c>
      <c r="O490" s="14"/>
      <c r="P490" s="14"/>
      <c r="Q490" s="14"/>
      <c r="R490" s="14"/>
      <c r="S490" s="14" t="str">
        <f t="shared" si="123"/>
        <v/>
      </c>
      <c r="T490" s="14" t="str">
        <f t="shared" si="124"/>
        <v/>
      </c>
      <c r="U490" s="21" t="str">
        <f t="shared" si="125"/>
        <v/>
      </c>
      <c r="V490" s="6" t="str">
        <f t="shared" si="126"/>
        <v/>
      </c>
      <c r="W490" s="49"/>
    </row>
    <row r="491" spans="2:23" ht="13.5" customHeight="1" x14ac:dyDescent="0.25">
      <c r="B491" s="134" t="str">
        <f t="shared" si="127"/>
        <v/>
      </c>
      <c r="C491" s="136"/>
      <c r="D491" s="20" t="str">
        <f t="shared" si="130"/>
        <v/>
      </c>
      <c r="E491" s="17" t="str">
        <f t="shared" si="118"/>
        <v/>
      </c>
      <c r="F491" s="17" t="str">
        <f t="shared" si="119"/>
        <v/>
      </c>
      <c r="G491" s="17" t="str">
        <f t="shared" si="120"/>
        <v/>
      </c>
      <c r="H491" s="17" t="str">
        <f t="shared" si="131"/>
        <v/>
      </c>
      <c r="I491" s="17" t="str">
        <f t="shared" si="121"/>
        <v/>
      </c>
      <c r="J491" s="17" t="str">
        <f t="shared" si="122"/>
        <v/>
      </c>
      <c r="K491" s="17" t="str">
        <f t="shared" si="132"/>
        <v/>
      </c>
      <c r="L491" s="14" t="str">
        <f t="shared" si="129"/>
        <v/>
      </c>
      <c r="M491" s="14" t="str">
        <f t="shared" si="133"/>
        <v/>
      </c>
      <c r="N491" s="14" t="str">
        <f t="shared" si="128"/>
        <v/>
      </c>
      <c r="O491" s="14"/>
      <c r="P491" s="14"/>
      <c r="Q491" s="14"/>
      <c r="R491" s="14"/>
      <c r="S491" s="14" t="str">
        <f t="shared" si="123"/>
        <v/>
      </c>
      <c r="T491" s="14" t="str">
        <f t="shared" si="124"/>
        <v/>
      </c>
      <c r="U491" s="21" t="str">
        <f t="shared" si="125"/>
        <v/>
      </c>
      <c r="V491" s="6" t="str">
        <f t="shared" si="126"/>
        <v/>
      </c>
      <c r="W491" s="49"/>
    </row>
    <row r="492" spans="2:23" ht="13.5" customHeight="1" x14ac:dyDescent="0.25">
      <c r="B492" s="134" t="str">
        <f t="shared" si="127"/>
        <v/>
      </c>
      <c r="C492" s="136"/>
      <c r="D492" s="20" t="str">
        <f t="shared" si="130"/>
        <v/>
      </c>
      <c r="E492" s="17" t="str">
        <f t="shared" si="118"/>
        <v/>
      </c>
      <c r="F492" s="17" t="str">
        <f t="shared" si="119"/>
        <v/>
      </c>
      <c r="G492" s="17" t="str">
        <f t="shared" si="120"/>
        <v/>
      </c>
      <c r="H492" s="17" t="str">
        <f t="shared" si="131"/>
        <v/>
      </c>
      <c r="I492" s="17" t="str">
        <f t="shared" si="121"/>
        <v/>
      </c>
      <c r="J492" s="17" t="str">
        <f t="shared" si="122"/>
        <v/>
      </c>
      <c r="K492" s="17" t="str">
        <f t="shared" si="132"/>
        <v/>
      </c>
      <c r="L492" s="14" t="str">
        <f t="shared" si="129"/>
        <v/>
      </c>
      <c r="M492" s="14" t="str">
        <f t="shared" si="133"/>
        <v/>
      </c>
      <c r="N492" s="14" t="str">
        <f t="shared" si="128"/>
        <v/>
      </c>
      <c r="O492" s="14"/>
      <c r="P492" s="14"/>
      <c r="Q492" s="14"/>
      <c r="R492" s="14"/>
      <c r="S492" s="14" t="str">
        <f t="shared" si="123"/>
        <v/>
      </c>
      <c r="T492" s="14" t="str">
        <f t="shared" si="124"/>
        <v/>
      </c>
      <c r="U492" s="21" t="str">
        <f t="shared" si="125"/>
        <v/>
      </c>
      <c r="V492" s="6" t="str">
        <f t="shared" si="126"/>
        <v/>
      </c>
      <c r="W492" s="49"/>
    </row>
    <row r="493" spans="2:23" ht="13.5" customHeight="1" x14ac:dyDescent="0.25">
      <c r="B493" s="134" t="str">
        <f t="shared" si="127"/>
        <v/>
      </c>
      <c r="C493" s="136"/>
      <c r="D493" s="20" t="str">
        <f t="shared" si="130"/>
        <v/>
      </c>
      <c r="E493" s="17" t="str">
        <f t="shared" si="118"/>
        <v/>
      </c>
      <c r="F493" s="17" t="str">
        <f t="shared" si="119"/>
        <v/>
      </c>
      <c r="G493" s="17" t="str">
        <f t="shared" si="120"/>
        <v/>
      </c>
      <c r="H493" s="17" t="str">
        <f t="shared" si="131"/>
        <v/>
      </c>
      <c r="I493" s="17" t="str">
        <f t="shared" si="121"/>
        <v/>
      </c>
      <c r="J493" s="17" t="str">
        <f t="shared" si="122"/>
        <v/>
      </c>
      <c r="K493" s="17" t="str">
        <f t="shared" si="132"/>
        <v/>
      </c>
      <c r="L493" s="14" t="str">
        <f t="shared" si="129"/>
        <v/>
      </c>
      <c r="M493" s="14" t="str">
        <f t="shared" si="133"/>
        <v/>
      </c>
      <c r="N493" s="14" t="str">
        <f t="shared" si="128"/>
        <v/>
      </c>
      <c r="O493" s="14"/>
      <c r="P493" s="14"/>
      <c r="Q493" s="14"/>
      <c r="R493" s="14"/>
      <c r="S493" s="14" t="str">
        <f t="shared" si="123"/>
        <v/>
      </c>
      <c r="T493" s="14" t="str">
        <f t="shared" si="124"/>
        <v/>
      </c>
      <c r="U493" s="21" t="str">
        <f t="shared" si="125"/>
        <v/>
      </c>
      <c r="V493" s="6" t="str">
        <f t="shared" si="126"/>
        <v/>
      </c>
      <c r="W493" s="49"/>
    </row>
    <row r="494" spans="2:23" ht="13.5" customHeight="1" x14ac:dyDescent="0.25">
      <c r="B494" s="134" t="str">
        <f t="shared" si="127"/>
        <v/>
      </c>
      <c r="C494" s="136"/>
      <c r="D494" s="20" t="str">
        <f t="shared" si="130"/>
        <v/>
      </c>
      <c r="E494" s="17" t="str">
        <f t="shared" si="118"/>
        <v/>
      </c>
      <c r="F494" s="17" t="str">
        <f t="shared" si="119"/>
        <v/>
      </c>
      <c r="G494" s="17" t="str">
        <f t="shared" si="120"/>
        <v/>
      </c>
      <c r="H494" s="17" t="str">
        <f t="shared" si="131"/>
        <v/>
      </c>
      <c r="I494" s="17" t="str">
        <f t="shared" si="121"/>
        <v/>
      </c>
      <c r="J494" s="17" t="str">
        <f t="shared" si="122"/>
        <v/>
      </c>
      <c r="K494" s="17" t="str">
        <f t="shared" si="132"/>
        <v/>
      </c>
      <c r="L494" s="14" t="str">
        <f t="shared" si="129"/>
        <v/>
      </c>
      <c r="M494" s="14" t="str">
        <f t="shared" si="133"/>
        <v/>
      </c>
      <c r="N494" s="14" t="str">
        <f t="shared" si="128"/>
        <v/>
      </c>
      <c r="O494" s="14"/>
      <c r="P494" s="14"/>
      <c r="Q494" s="14"/>
      <c r="R494" s="14"/>
      <c r="S494" s="14" t="str">
        <f t="shared" si="123"/>
        <v/>
      </c>
      <c r="T494" s="14" t="str">
        <f t="shared" si="124"/>
        <v/>
      </c>
      <c r="U494" s="21" t="str">
        <f t="shared" si="125"/>
        <v/>
      </c>
      <c r="V494" s="6" t="str">
        <f t="shared" si="126"/>
        <v/>
      </c>
      <c r="W494" s="49"/>
    </row>
    <row r="495" spans="2:23" ht="13.5" customHeight="1" x14ac:dyDescent="0.25">
      <c r="B495" s="134" t="str">
        <f t="shared" si="127"/>
        <v/>
      </c>
      <c r="C495" s="136"/>
      <c r="D495" s="20" t="str">
        <f t="shared" si="130"/>
        <v/>
      </c>
      <c r="E495" s="17" t="str">
        <f t="shared" si="118"/>
        <v/>
      </c>
      <c r="F495" s="17" t="str">
        <f t="shared" si="119"/>
        <v/>
      </c>
      <c r="G495" s="17" t="str">
        <f t="shared" si="120"/>
        <v/>
      </c>
      <c r="H495" s="17" t="str">
        <f t="shared" si="131"/>
        <v/>
      </c>
      <c r="I495" s="17" t="str">
        <f t="shared" si="121"/>
        <v/>
      </c>
      <c r="J495" s="17" t="str">
        <f t="shared" si="122"/>
        <v/>
      </c>
      <c r="K495" s="17" t="str">
        <f t="shared" si="132"/>
        <v/>
      </c>
      <c r="L495" s="14" t="str">
        <f t="shared" si="129"/>
        <v/>
      </c>
      <c r="M495" s="14" t="str">
        <f t="shared" si="133"/>
        <v/>
      </c>
      <c r="N495" s="14" t="str">
        <f t="shared" si="128"/>
        <v/>
      </c>
      <c r="O495" s="14"/>
      <c r="P495" s="14"/>
      <c r="Q495" s="14"/>
      <c r="R495" s="14"/>
      <c r="S495" s="14" t="str">
        <f t="shared" si="123"/>
        <v/>
      </c>
      <c r="T495" s="14" t="str">
        <f t="shared" si="124"/>
        <v/>
      </c>
      <c r="U495" s="21" t="str">
        <f t="shared" si="125"/>
        <v/>
      </c>
      <c r="V495" s="6" t="str">
        <f t="shared" si="126"/>
        <v/>
      </c>
      <c r="W495" s="49"/>
    </row>
    <row r="496" spans="2:23" ht="13.5" customHeight="1" x14ac:dyDescent="0.25">
      <c r="B496" s="134" t="str">
        <f t="shared" si="127"/>
        <v/>
      </c>
      <c r="C496" s="136"/>
      <c r="D496" s="20" t="str">
        <f t="shared" si="130"/>
        <v/>
      </c>
      <c r="E496" s="17" t="str">
        <f t="shared" si="118"/>
        <v/>
      </c>
      <c r="F496" s="17" t="str">
        <f t="shared" si="119"/>
        <v/>
      </c>
      <c r="G496" s="17" t="str">
        <f t="shared" si="120"/>
        <v/>
      </c>
      <c r="H496" s="17" t="str">
        <f t="shared" si="131"/>
        <v/>
      </c>
      <c r="I496" s="17" t="str">
        <f t="shared" si="121"/>
        <v/>
      </c>
      <c r="J496" s="17" t="str">
        <f t="shared" si="122"/>
        <v/>
      </c>
      <c r="K496" s="17" t="str">
        <f t="shared" si="132"/>
        <v/>
      </c>
      <c r="L496" s="14" t="str">
        <f t="shared" si="129"/>
        <v/>
      </c>
      <c r="M496" s="14" t="str">
        <f t="shared" si="133"/>
        <v/>
      </c>
      <c r="N496" s="14" t="str">
        <f t="shared" si="128"/>
        <v/>
      </c>
      <c r="O496" s="14"/>
      <c r="P496" s="14"/>
      <c r="Q496" s="14"/>
      <c r="R496" s="14"/>
      <c r="S496" s="14" t="str">
        <f t="shared" si="123"/>
        <v/>
      </c>
      <c r="T496" s="14" t="str">
        <f t="shared" si="124"/>
        <v/>
      </c>
      <c r="U496" s="21" t="str">
        <f t="shared" si="125"/>
        <v/>
      </c>
      <c r="V496" s="6" t="str">
        <f t="shared" si="126"/>
        <v/>
      </c>
      <c r="W496" s="49"/>
    </row>
    <row r="497" spans="2:23" ht="13.5" customHeight="1" x14ac:dyDescent="0.25">
      <c r="B497" s="134" t="str">
        <f t="shared" si="127"/>
        <v/>
      </c>
      <c r="C497" s="136"/>
      <c r="D497" s="20" t="str">
        <f t="shared" si="130"/>
        <v/>
      </c>
      <c r="E497" s="17" t="str">
        <f t="shared" si="118"/>
        <v/>
      </c>
      <c r="F497" s="17" t="str">
        <f t="shared" si="119"/>
        <v/>
      </c>
      <c r="G497" s="17" t="str">
        <f t="shared" si="120"/>
        <v/>
      </c>
      <c r="H497" s="17" t="str">
        <f t="shared" si="131"/>
        <v/>
      </c>
      <c r="I497" s="17" t="str">
        <f t="shared" si="121"/>
        <v/>
      </c>
      <c r="J497" s="17" t="str">
        <f t="shared" si="122"/>
        <v/>
      </c>
      <c r="K497" s="17" t="str">
        <f t="shared" si="132"/>
        <v/>
      </c>
      <c r="L497" s="14" t="str">
        <f t="shared" si="129"/>
        <v/>
      </c>
      <c r="M497" s="14" t="str">
        <f t="shared" si="133"/>
        <v/>
      </c>
      <c r="N497" s="14" t="str">
        <f t="shared" si="128"/>
        <v/>
      </c>
      <c r="O497" s="14"/>
      <c r="P497" s="14"/>
      <c r="Q497" s="14"/>
      <c r="R497" s="14"/>
      <c r="S497" s="14" t="str">
        <f t="shared" si="123"/>
        <v/>
      </c>
      <c r="T497" s="14" t="str">
        <f t="shared" si="124"/>
        <v/>
      </c>
      <c r="U497" s="21" t="str">
        <f t="shared" si="125"/>
        <v/>
      </c>
      <c r="V497" s="6" t="str">
        <f t="shared" si="126"/>
        <v/>
      </c>
      <c r="W497" s="49"/>
    </row>
    <row r="498" spans="2:23" ht="13.5" customHeight="1" x14ac:dyDescent="0.25">
      <c r="B498" s="134" t="str">
        <f t="shared" si="127"/>
        <v/>
      </c>
      <c r="C498" s="136"/>
      <c r="D498" s="20" t="str">
        <f t="shared" si="130"/>
        <v/>
      </c>
      <c r="E498" s="17" t="str">
        <f t="shared" si="118"/>
        <v/>
      </c>
      <c r="F498" s="17" t="str">
        <f t="shared" si="119"/>
        <v/>
      </c>
      <c r="G498" s="17" t="str">
        <f t="shared" si="120"/>
        <v/>
      </c>
      <c r="H498" s="17" t="str">
        <f t="shared" si="131"/>
        <v/>
      </c>
      <c r="I498" s="17" t="str">
        <f t="shared" si="121"/>
        <v/>
      </c>
      <c r="J498" s="17" t="str">
        <f t="shared" si="122"/>
        <v/>
      </c>
      <c r="K498" s="17" t="str">
        <f t="shared" si="132"/>
        <v/>
      </c>
      <c r="L498" s="14" t="str">
        <f t="shared" si="129"/>
        <v/>
      </c>
      <c r="M498" s="14" t="str">
        <f t="shared" si="133"/>
        <v/>
      </c>
      <c r="N498" s="14" t="str">
        <f t="shared" si="128"/>
        <v/>
      </c>
      <c r="O498" s="14"/>
      <c r="P498" s="14"/>
      <c r="Q498" s="14"/>
      <c r="R498" s="14"/>
      <c r="S498" s="14" t="str">
        <f t="shared" si="123"/>
        <v/>
      </c>
      <c r="T498" s="14" t="str">
        <f t="shared" si="124"/>
        <v/>
      </c>
      <c r="U498" s="21" t="str">
        <f t="shared" si="125"/>
        <v/>
      </c>
      <c r="V498" s="6" t="str">
        <f t="shared" si="126"/>
        <v/>
      </c>
      <c r="W498" s="49"/>
    </row>
    <row r="499" spans="2:23" ht="13.5" customHeight="1" x14ac:dyDescent="0.25">
      <c r="B499" s="134" t="str">
        <f t="shared" si="127"/>
        <v/>
      </c>
      <c r="C499" s="136"/>
      <c r="D499" s="20" t="str">
        <f t="shared" si="130"/>
        <v/>
      </c>
      <c r="E499" s="17" t="str">
        <f t="shared" si="118"/>
        <v/>
      </c>
      <c r="F499" s="17" t="str">
        <f t="shared" si="119"/>
        <v/>
      </c>
      <c r="G499" s="17" t="str">
        <f t="shared" si="120"/>
        <v/>
      </c>
      <c r="H499" s="17" t="str">
        <f t="shared" si="131"/>
        <v/>
      </c>
      <c r="I499" s="17" t="str">
        <f t="shared" si="121"/>
        <v/>
      </c>
      <c r="J499" s="17" t="str">
        <f t="shared" si="122"/>
        <v/>
      </c>
      <c r="K499" s="17" t="str">
        <f t="shared" si="132"/>
        <v/>
      </c>
      <c r="L499" s="14" t="str">
        <f t="shared" si="129"/>
        <v/>
      </c>
      <c r="M499" s="14" t="str">
        <f t="shared" si="133"/>
        <v/>
      </c>
      <c r="N499" s="14" t="str">
        <f t="shared" si="128"/>
        <v/>
      </c>
      <c r="O499" s="14"/>
      <c r="P499" s="14"/>
      <c r="Q499" s="14"/>
      <c r="R499" s="14"/>
      <c r="S499" s="14" t="str">
        <f t="shared" si="123"/>
        <v/>
      </c>
      <c r="T499" s="14" t="str">
        <f t="shared" si="124"/>
        <v/>
      </c>
      <c r="U499" s="21" t="str">
        <f t="shared" si="125"/>
        <v/>
      </c>
      <c r="V499" s="6" t="str">
        <f t="shared" si="126"/>
        <v/>
      </c>
      <c r="W499" s="49"/>
    </row>
    <row r="500" spans="2:23" ht="13.5" customHeight="1" x14ac:dyDescent="0.25">
      <c r="B500" s="134" t="str">
        <f t="shared" si="127"/>
        <v/>
      </c>
      <c r="C500" s="136"/>
      <c r="D500" s="20" t="str">
        <f t="shared" si="130"/>
        <v/>
      </c>
      <c r="E500" s="17" t="str">
        <f t="shared" si="118"/>
        <v/>
      </c>
      <c r="F500" s="17" t="str">
        <f t="shared" si="119"/>
        <v/>
      </c>
      <c r="G500" s="17" t="str">
        <f t="shared" si="120"/>
        <v/>
      </c>
      <c r="H500" s="17" t="str">
        <f t="shared" si="131"/>
        <v/>
      </c>
      <c r="I500" s="17" t="str">
        <f t="shared" si="121"/>
        <v/>
      </c>
      <c r="J500" s="17" t="str">
        <f t="shared" si="122"/>
        <v/>
      </c>
      <c r="K500" s="17" t="str">
        <f t="shared" si="132"/>
        <v/>
      </c>
      <c r="L500" s="14" t="str">
        <f t="shared" si="129"/>
        <v/>
      </c>
      <c r="M500" s="14" t="str">
        <f t="shared" si="133"/>
        <v/>
      </c>
      <c r="N500" s="14" t="str">
        <f t="shared" si="128"/>
        <v/>
      </c>
      <c r="O500" s="14"/>
      <c r="P500" s="14"/>
      <c r="Q500" s="14"/>
      <c r="R500" s="14"/>
      <c r="S500" s="14" t="str">
        <f t="shared" si="123"/>
        <v/>
      </c>
      <c r="T500" s="14" t="str">
        <f t="shared" si="124"/>
        <v/>
      </c>
      <c r="U500" s="21" t="str">
        <f t="shared" si="125"/>
        <v/>
      </c>
      <c r="V500" s="6" t="str">
        <f t="shared" si="126"/>
        <v/>
      </c>
      <c r="W500" s="49"/>
    </row>
    <row r="501" spans="2:23" ht="13.5" customHeight="1" x14ac:dyDescent="0.25">
      <c r="B501" s="134" t="str">
        <f t="shared" si="127"/>
        <v/>
      </c>
      <c r="C501" s="136"/>
      <c r="D501" s="20" t="str">
        <f t="shared" si="130"/>
        <v/>
      </c>
      <c r="E501" s="17" t="str">
        <f t="shared" si="118"/>
        <v/>
      </c>
      <c r="F501" s="17" t="str">
        <f t="shared" si="119"/>
        <v/>
      </c>
      <c r="G501" s="17" t="str">
        <f t="shared" si="120"/>
        <v/>
      </c>
      <c r="H501" s="17" t="str">
        <f t="shared" si="131"/>
        <v/>
      </c>
      <c r="I501" s="17" t="str">
        <f t="shared" si="121"/>
        <v/>
      </c>
      <c r="J501" s="17" t="str">
        <f t="shared" si="122"/>
        <v/>
      </c>
      <c r="K501" s="17" t="str">
        <f t="shared" si="132"/>
        <v/>
      </c>
      <c r="L501" s="14" t="str">
        <f t="shared" si="129"/>
        <v/>
      </c>
      <c r="M501" s="14" t="str">
        <f t="shared" si="133"/>
        <v/>
      </c>
      <c r="N501" s="14" t="str">
        <f t="shared" si="128"/>
        <v/>
      </c>
      <c r="O501" s="14"/>
      <c r="P501" s="14"/>
      <c r="Q501" s="14"/>
      <c r="R501" s="14"/>
      <c r="S501" s="14" t="str">
        <f t="shared" si="123"/>
        <v/>
      </c>
      <c r="T501" s="14" t="str">
        <f t="shared" si="124"/>
        <v/>
      </c>
      <c r="U501" s="21" t="str">
        <f t="shared" si="125"/>
        <v/>
      </c>
      <c r="V501" s="6" t="str">
        <f t="shared" si="126"/>
        <v/>
      </c>
      <c r="W501" s="49"/>
    </row>
    <row r="502" spans="2:23" ht="13.5" customHeight="1" x14ac:dyDescent="0.25">
      <c r="B502" s="134" t="str">
        <f t="shared" si="127"/>
        <v/>
      </c>
      <c r="C502" s="136"/>
      <c r="D502" s="20" t="str">
        <f t="shared" si="130"/>
        <v/>
      </c>
      <c r="E502" s="17" t="str">
        <f t="shared" si="118"/>
        <v/>
      </c>
      <c r="F502" s="17" t="str">
        <f t="shared" si="119"/>
        <v/>
      </c>
      <c r="G502" s="17" t="str">
        <f t="shared" si="120"/>
        <v/>
      </c>
      <c r="H502" s="17" t="str">
        <f t="shared" si="131"/>
        <v/>
      </c>
      <c r="I502" s="17" t="str">
        <f t="shared" si="121"/>
        <v/>
      </c>
      <c r="J502" s="17" t="str">
        <f t="shared" si="122"/>
        <v/>
      </c>
      <c r="K502" s="17" t="str">
        <f t="shared" si="132"/>
        <v/>
      </c>
      <c r="L502" s="14" t="str">
        <f t="shared" si="129"/>
        <v/>
      </c>
      <c r="M502" s="14" t="str">
        <f t="shared" si="133"/>
        <v/>
      </c>
      <c r="N502" s="14" t="str">
        <f t="shared" si="128"/>
        <v/>
      </c>
      <c r="O502" s="14"/>
      <c r="P502" s="14"/>
      <c r="Q502" s="14"/>
      <c r="R502" s="14"/>
      <c r="S502" s="14" t="str">
        <f t="shared" si="123"/>
        <v/>
      </c>
      <c r="T502" s="14" t="str">
        <f t="shared" si="124"/>
        <v/>
      </c>
      <c r="U502" s="21" t="str">
        <f t="shared" si="125"/>
        <v/>
      </c>
      <c r="V502" s="6" t="str">
        <f t="shared" si="126"/>
        <v/>
      </c>
      <c r="W502" s="49"/>
    </row>
    <row r="503" spans="2:23" ht="13.5" customHeight="1" x14ac:dyDescent="0.25">
      <c r="B503" s="134" t="str">
        <f t="shared" si="127"/>
        <v/>
      </c>
      <c r="C503" s="136"/>
      <c r="D503" s="20" t="str">
        <f t="shared" si="130"/>
        <v/>
      </c>
      <c r="E503" s="17" t="str">
        <f t="shared" si="118"/>
        <v/>
      </c>
      <c r="F503" s="17" t="str">
        <f t="shared" si="119"/>
        <v/>
      </c>
      <c r="G503" s="17" t="str">
        <f t="shared" si="120"/>
        <v/>
      </c>
      <c r="H503" s="17" t="str">
        <f t="shared" si="131"/>
        <v/>
      </c>
      <c r="I503" s="17" t="str">
        <f t="shared" si="121"/>
        <v/>
      </c>
      <c r="J503" s="17" t="str">
        <f t="shared" si="122"/>
        <v/>
      </c>
      <c r="K503" s="17" t="str">
        <f t="shared" si="132"/>
        <v/>
      </c>
      <c r="L503" s="14" t="str">
        <f t="shared" si="129"/>
        <v/>
      </c>
      <c r="M503" s="14" t="str">
        <f t="shared" si="133"/>
        <v/>
      </c>
      <c r="N503" s="14" t="str">
        <f t="shared" si="128"/>
        <v/>
      </c>
      <c r="O503" s="14"/>
      <c r="P503" s="14"/>
      <c r="Q503" s="14"/>
      <c r="R503" s="14"/>
      <c r="S503" s="14" t="str">
        <f t="shared" si="123"/>
        <v/>
      </c>
      <c r="T503" s="14" t="str">
        <f t="shared" si="124"/>
        <v/>
      </c>
      <c r="U503" s="21" t="str">
        <f t="shared" si="125"/>
        <v/>
      </c>
      <c r="V503" s="6" t="str">
        <f t="shared" si="126"/>
        <v/>
      </c>
      <c r="W503" s="49"/>
    </row>
    <row r="504" spans="2:23" ht="13.5" customHeight="1" x14ac:dyDescent="0.25">
      <c r="B504" s="134" t="str">
        <f t="shared" si="127"/>
        <v/>
      </c>
      <c r="C504" s="136"/>
      <c r="D504" s="20" t="str">
        <f t="shared" si="130"/>
        <v/>
      </c>
      <c r="E504" s="17" t="str">
        <f t="shared" si="118"/>
        <v/>
      </c>
      <c r="F504" s="17" t="str">
        <f t="shared" si="119"/>
        <v/>
      </c>
      <c r="G504" s="17" t="str">
        <f t="shared" si="120"/>
        <v/>
      </c>
      <c r="H504" s="17" t="str">
        <f t="shared" si="131"/>
        <v/>
      </c>
      <c r="I504" s="17" t="str">
        <f t="shared" si="121"/>
        <v/>
      </c>
      <c r="J504" s="17" t="str">
        <f t="shared" si="122"/>
        <v/>
      </c>
      <c r="K504" s="17" t="str">
        <f t="shared" si="132"/>
        <v/>
      </c>
      <c r="L504" s="14" t="str">
        <f t="shared" si="129"/>
        <v/>
      </c>
      <c r="M504" s="14" t="str">
        <f t="shared" si="133"/>
        <v/>
      </c>
      <c r="N504" s="14" t="str">
        <f t="shared" si="128"/>
        <v/>
      </c>
      <c r="O504" s="14"/>
      <c r="P504" s="14"/>
      <c r="Q504" s="14"/>
      <c r="R504" s="14"/>
      <c r="S504" s="14" t="str">
        <f t="shared" si="123"/>
        <v/>
      </c>
      <c r="T504" s="14" t="str">
        <f t="shared" si="124"/>
        <v/>
      </c>
      <c r="U504" s="21" t="str">
        <f t="shared" si="125"/>
        <v/>
      </c>
      <c r="V504" s="6" t="str">
        <f t="shared" si="126"/>
        <v/>
      </c>
      <c r="W504" s="49"/>
    </row>
    <row r="505" spans="2:23" ht="13.5" customHeight="1" x14ac:dyDescent="0.25">
      <c r="B505" s="134" t="str">
        <f t="shared" si="127"/>
        <v/>
      </c>
      <c r="C505" s="136"/>
      <c r="D505" s="20" t="str">
        <f t="shared" si="130"/>
        <v/>
      </c>
      <c r="E505" s="17" t="str">
        <f t="shared" si="118"/>
        <v/>
      </c>
      <c r="F505" s="17" t="str">
        <f t="shared" si="119"/>
        <v/>
      </c>
      <c r="G505" s="17" t="str">
        <f t="shared" si="120"/>
        <v/>
      </c>
      <c r="H505" s="17" t="str">
        <f t="shared" si="131"/>
        <v/>
      </c>
      <c r="I505" s="17" t="str">
        <f t="shared" si="121"/>
        <v/>
      </c>
      <c r="J505" s="17" t="str">
        <f t="shared" si="122"/>
        <v/>
      </c>
      <c r="K505" s="17" t="str">
        <f t="shared" si="132"/>
        <v/>
      </c>
      <c r="L505" s="14" t="str">
        <f t="shared" si="129"/>
        <v/>
      </c>
      <c r="M505" s="14" t="str">
        <f t="shared" si="133"/>
        <v/>
      </c>
      <c r="N505" s="14" t="str">
        <f t="shared" si="128"/>
        <v/>
      </c>
      <c r="O505" s="14"/>
      <c r="P505" s="14"/>
      <c r="Q505" s="14"/>
      <c r="R505" s="14"/>
      <c r="S505" s="14" t="str">
        <f t="shared" si="123"/>
        <v/>
      </c>
      <c r="T505" s="14" t="str">
        <f t="shared" si="124"/>
        <v/>
      </c>
      <c r="U505" s="21" t="str">
        <f t="shared" si="125"/>
        <v/>
      </c>
      <c r="V505" s="6" t="str">
        <f t="shared" si="126"/>
        <v/>
      </c>
      <c r="W505" s="49"/>
    </row>
    <row r="506" spans="2:23" ht="13.5" customHeight="1" x14ac:dyDescent="0.25">
      <c r="B506" s="134" t="str">
        <f t="shared" si="127"/>
        <v/>
      </c>
      <c r="C506" s="136"/>
      <c r="D506" s="20" t="str">
        <f t="shared" si="130"/>
        <v/>
      </c>
      <c r="E506" s="17" t="str">
        <f t="shared" si="118"/>
        <v/>
      </c>
      <c r="F506" s="17" t="str">
        <f t="shared" si="119"/>
        <v/>
      </c>
      <c r="G506" s="17" t="str">
        <f t="shared" si="120"/>
        <v/>
      </c>
      <c r="H506" s="17" t="str">
        <f t="shared" si="131"/>
        <v/>
      </c>
      <c r="I506" s="17" t="str">
        <f t="shared" si="121"/>
        <v/>
      </c>
      <c r="J506" s="17" t="str">
        <f t="shared" si="122"/>
        <v/>
      </c>
      <c r="K506" s="17" t="str">
        <f t="shared" si="132"/>
        <v/>
      </c>
      <c r="L506" s="14" t="str">
        <f t="shared" si="129"/>
        <v/>
      </c>
      <c r="M506" s="14" t="str">
        <f t="shared" si="133"/>
        <v/>
      </c>
      <c r="N506" s="14" t="str">
        <f t="shared" si="128"/>
        <v/>
      </c>
      <c r="O506" s="14"/>
      <c r="P506" s="14"/>
      <c r="Q506" s="14"/>
      <c r="R506" s="14"/>
      <c r="S506" s="14" t="str">
        <f t="shared" si="123"/>
        <v/>
      </c>
      <c r="T506" s="14" t="str">
        <f t="shared" si="124"/>
        <v/>
      </c>
      <c r="U506" s="21" t="str">
        <f t="shared" si="125"/>
        <v/>
      </c>
      <c r="V506" s="6" t="str">
        <f t="shared" si="126"/>
        <v/>
      </c>
      <c r="W506" s="49"/>
    </row>
    <row r="507" spans="2:23" ht="13.5" customHeight="1" x14ac:dyDescent="0.25">
      <c r="B507" s="134" t="str">
        <f t="shared" si="127"/>
        <v/>
      </c>
      <c r="C507" s="136"/>
      <c r="D507" s="20" t="str">
        <f t="shared" si="130"/>
        <v/>
      </c>
      <c r="E507" s="17" t="str">
        <f t="shared" si="118"/>
        <v/>
      </c>
      <c r="F507" s="17" t="str">
        <f t="shared" si="119"/>
        <v/>
      </c>
      <c r="G507" s="17" t="str">
        <f t="shared" si="120"/>
        <v/>
      </c>
      <c r="H507" s="17" t="str">
        <f t="shared" si="131"/>
        <v/>
      </c>
      <c r="I507" s="17" t="str">
        <f t="shared" si="121"/>
        <v/>
      </c>
      <c r="J507" s="17" t="str">
        <f t="shared" si="122"/>
        <v/>
      </c>
      <c r="K507" s="17" t="str">
        <f t="shared" si="132"/>
        <v/>
      </c>
      <c r="L507" s="14" t="str">
        <f t="shared" si="129"/>
        <v/>
      </c>
      <c r="M507" s="14" t="str">
        <f t="shared" si="133"/>
        <v/>
      </c>
      <c r="N507" s="14" t="str">
        <f t="shared" si="128"/>
        <v/>
      </c>
      <c r="O507" s="14"/>
      <c r="P507" s="14"/>
      <c r="Q507" s="14"/>
      <c r="R507" s="14"/>
      <c r="S507" s="14" t="str">
        <f t="shared" si="123"/>
        <v/>
      </c>
      <c r="T507" s="14" t="str">
        <f t="shared" si="124"/>
        <v/>
      </c>
      <c r="U507" s="21" t="str">
        <f t="shared" si="125"/>
        <v/>
      </c>
      <c r="V507" s="6" t="str">
        <f t="shared" si="126"/>
        <v/>
      </c>
      <c r="W507" s="49"/>
    </row>
    <row r="508" spans="2:23" ht="13.5" customHeight="1" x14ac:dyDescent="0.25">
      <c r="B508" s="134" t="str">
        <f t="shared" si="127"/>
        <v/>
      </c>
      <c r="C508" s="136"/>
      <c r="D508" s="20" t="str">
        <f t="shared" si="130"/>
        <v/>
      </c>
      <c r="E508" s="17" t="str">
        <f t="shared" si="118"/>
        <v/>
      </c>
      <c r="F508" s="17" t="str">
        <f t="shared" si="119"/>
        <v/>
      </c>
      <c r="G508" s="17" t="str">
        <f t="shared" si="120"/>
        <v/>
      </c>
      <c r="H508" s="17" t="str">
        <f t="shared" si="131"/>
        <v/>
      </c>
      <c r="I508" s="17" t="str">
        <f t="shared" si="121"/>
        <v/>
      </c>
      <c r="J508" s="17" t="str">
        <f t="shared" si="122"/>
        <v/>
      </c>
      <c r="K508" s="17" t="str">
        <f t="shared" si="132"/>
        <v/>
      </c>
      <c r="L508" s="14" t="str">
        <f t="shared" si="129"/>
        <v/>
      </c>
      <c r="M508" s="14" t="str">
        <f t="shared" si="133"/>
        <v/>
      </c>
      <c r="N508" s="14" t="str">
        <f t="shared" si="128"/>
        <v/>
      </c>
      <c r="O508" s="14"/>
      <c r="P508" s="14"/>
      <c r="Q508" s="14"/>
      <c r="R508" s="14"/>
      <c r="S508" s="14" t="str">
        <f t="shared" si="123"/>
        <v/>
      </c>
      <c r="T508" s="14" t="str">
        <f t="shared" si="124"/>
        <v/>
      </c>
      <c r="U508" s="21" t="str">
        <f t="shared" si="125"/>
        <v/>
      </c>
      <c r="V508" s="6" t="str">
        <f t="shared" si="126"/>
        <v/>
      </c>
      <c r="W508" s="49"/>
    </row>
    <row r="509" spans="2:23" ht="13.5" customHeight="1" x14ac:dyDescent="0.25">
      <c r="B509" s="134" t="str">
        <f t="shared" si="127"/>
        <v/>
      </c>
      <c r="C509" s="136"/>
      <c r="D509" s="20" t="str">
        <f t="shared" si="130"/>
        <v/>
      </c>
      <c r="E509" s="17" t="str">
        <f t="shared" si="118"/>
        <v/>
      </c>
      <c r="F509" s="17" t="str">
        <f t="shared" si="119"/>
        <v/>
      </c>
      <c r="G509" s="17" t="str">
        <f t="shared" si="120"/>
        <v/>
      </c>
      <c r="H509" s="17" t="str">
        <f t="shared" si="131"/>
        <v/>
      </c>
      <c r="I509" s="17" t="str">
        <f t="shared" si="121"/>
        <v/>
      </c>
      <c r="J509" s="17" t="str">
        <f t="shared" si="122"/>
        <v/>
      </c>
      <c r="K509" s="17" t="str">
        <f t="shared" si="132"/>
        <v/>
      </c>
      <c r="L509" s="14" t="str">
        <f t="shared" si="129"/>
        <v/>
      </c>
      <c r="M509" s="14" t="str">
        <f t="shared" si="133"/>
        <v/>
      </c>
      <c r="N509" s="14" t="str">
        <f t="shared" si="128"/>
        <v/>
      </c>
      <c r="O509" s="14"/>
      <c r="P509" s="14"/>
      <c r="Q509" s="14"/>
      <c r="R509" s="14"/>
      <c r="S509" s="14" t="str">
        <f t="shared" si="123"/>
        <v/>
      </c>
      <c r="T509" s="14" t="str">
        <f t="shared" si="124"/>
        <v/>
      </c>
      <c r="U509" s="21" t="str">
        <f t="shared" si="125"/>
        <v/>
      </c>
      <c r="V509" s="6" t="str">
        <f t="shared" si="126"/>
        <v/>
      </c>
      <c r="W509" s="49"/>
    </row>
    <row r="510" spans="2:23" ht="13.5" customHeight="1" x14ac:dyDescent="0.25">
      <c r="B510" s="134" t="str">
        <f t="shared" si="127"/>
        <v/>
      </c>
      <c r="C510" s="136"/>
      <c r="D510" s="20" t="str">
        <f t="shared" si="130"/>
        <v/>
      </c>
      <c r="E510" s="17" t="str">
        <f t="shared" si="118"/>
        <v/>
      </c>
      <c r="F510" s="17" t="str">
        <f t="shared" si="119"/>
        <v/>
      </c>
      <c r="G510" s="17" t="str">
        <f t="shared" si="120"/>
        <v/>
      </c>
      <c r="H510" s="17" t="str">
        <f t="shared" si="131"/>
        <v/>
      </c>
      <c r="I510" s="17" t="str">
        <f t="shared" si="121"/>
        <v/>
      </c>
      <c r="J510" s="17" t="str">
        <f t="shared" si="122"/>
        <v/>
      </c>
      <c r="K510" s="17" t="str">
        <f t="shared" si="132"/>
        <v/>
      </c>
      <c r="L510" s="14" t="str">
        <f t="shared" si="129"/>
        <v/>
      </c>
      <c r="M510" s="14" t="str">
        <f t="shared" si="133"/>
        <v/>
      </c>
      <c r="N510" s="14" t="str">
        <f t="shared" si="128"/>
        <v/>
      </c>
      <c r="O510" s="14"/>
      <c r="P510" s="14"/>
      <c r="Q510" s="14"/>
      <c r="R510" s="14"/>
      <c r="S510" s="14" t="str">
        <f t="shared" si="123"/>
        <v/>
      </c>
      <c r="T510" s="14" t="str">
        <f t="shared" si="124"/>
        <v/>
      </c>
      <c r="U510" s="21" t="str">
        <f t="shared" si="125"/>
        <v/>
      </c>
      <c r="V510" s="6" t="str">
        <f t="shared" si="126"/>
        <v/>
      </c>
      <c r="W510" s="49"/>
    </row>
    <row r="511" spans="2:23" ht="13.5" customHeight="1" x14ac:dyDescent="0.25">
      <c r="B511" s="134" t="str">
        <f t="shared" si="127"/>
        <v/>
      </c>
      <c r="C511" s="136"/>
      <c r="D511" s="20" t="str">
        <f t="shared" si="130"/>
        <v/>
      </c>
      <c r="E511" s="17" t="str">
        <f t="shared" si="118"/>
        <v/>
      </c>
      <c r="F511" s="17" t="str">
        <f t="shared" si="119"/>
        <v/>
      </c>
      <c r="G511" s="17" t="str">
        <f t="shared" si="120"/>
        <v/>
      </c>
      <c r="H511" s="17" t="str">
        <f t="shared" si="131"/>
        <v/>
      </c>
      <c r="I511" s="17" t="str">
        <f t="shared" si="121"/>
        <v/>
      </c>
      <c r="J511" s="17" t="str">
        <f t="shared" si="122"/>
        <v/>
      </c>
      <c r="K511" s="17" t="str">
        <f t="shared" si="132"/>
        <v/>
      </c>
      <c r="L511" s="14" t="str">
        <f t="shared" si="129"/>
        <v/>
      </c>
      <c r="M511" s="14" t="str">
        <f t="shared" si="133"/>
        <v/>
      </c>
      <c r="N511" s="14" t="str">
        <f t="shared" si="128"/>
        <v/>
      </c>
      <c r="O511" s="14"/>
      <c r="P511" s="14"/>
      <c r="Q511" s="14"/>
      <c r="R511" s="14"/>
      <c r="S511" s="14" t="str">
        <f t="shared" si="123"/>
        <v/>
      </c>
      <c r="T511" s="14" t="str">
        <f t="shared" si="124"/>
        <v/>
      </c>
      <c r="U511" s="21" t="str">
        <f t="shared" si="125"/>
        <v/>
      </c>
      <c r="V511" s="6" t="str">
        <f t="shared" si="126"/>
        <v/>
      </c>
      <c r="W511" s="49"/>
    </row>
    <row r="512" spans="2:23" ht="13.5" customHeight="1" x14ac:dyDescent="0.25">
      <c r="B512" s="134" t="str">
        <f t="shared" si="127"/>
        <v/>
      </c>
      <c r="C512" s="136"/>
      <c r="D512" s="20" t="str">
        <f t="shared" si="130"/>
        <v/>
      </c>
      <c r="E512" s="17" t="str">
        <f t="shared" si="118"/>
        <v/>
      </c>
      <c r="F512" s="17" t="str">
        <f t="shared" si="119"/>
        <v/>
      </c>
      <c r="G512" s="17" t="str">
        <f t="shared" si="120"/>
        <v/>
      </c>
      <c r="H512" s="17" t="str">
        <f t="shared" si="131"/>
        <v/>
      </c>
      <c r="I512" s="17" t="str">
        <f t="shared" si="121"/>
        <v/>
      </c>
      <c r="J512" s="17" t="str">
        <f t="shared" si="122"/>
        <v/>
      </c>
      <c r="K512" s="17" t="str">
        <f t="shared" si="132"/>
        <v/>
      </c>
      <c r="L512" s="14" t="str">
        <f t="shared" si="129"/>
        <v/>
      </c>
      <c r="M512" s="14" t="str">
        <f t="shared" si="133"/>
        <v/>
      </c>
      <c r="N512" s="14" t="str">
        <f t="shared" si="128"/>
        <v/>
      </c>
      <c r="O512" s="14"/>
      <c r="P512" s="14"/>
      <c r="Q512" s="14"/>
      <c r="R512" s="14"/>
      <c r="S512" s="14" t="str">
        <f t="shared" si="123"/>
        <v/>
      </c>
      <c r="T512" s="14" t="str">
        <f t="shared" si="124"/>
        <v/>
      </c>
      <c r="U512" s="21" t="str">
        <f t="shared" si="125"/>
        <v/>
      </c>
      <c r="V512" s="6" t="str">
        <f t="shared" si="126"/>
        <v/>
      </c>
      <c r="W512" s="49"/>
    </row>
    <row r="513" spans="2:23" ht="13.5" customHeight="1" x14ac:dyDescent="0.25">
      <c r="B513" s="134" t="str">
        <f t="shared" si="127"/>
        <v/>
      </c>
      <c r="C513" s="136"/>
      <c r="D513" s="20" t="str">
        <f t="shared" si="130"/>
        <v/>
      </c>
      <c r="E513" s="17" t="str">
        <f t="shared" si="118"/>
        <v/>
      </c>
      <c r="F513" s="17" t="str">
        <f t="shared" si="119"/>
        <v/>
      </c>
      <c r="G513" s="17" t="str">
        <f t="shared" si="120"/>
        <v/>
      </c>
      <c r="H513" s="17" t="str">
        <f t="shared" si="131"/>
        <v/>
      </c>
      <c r="I513" s="17" t="str">
        <f t="shared" si="121"/>
        <v/>
      </c>
      <c r="J513" s="17" t="str">
        <f t="shared" si="122"/>
        <v/>
      </c>
      <c r="K513" s="17" t="str">
        <f t="shared" si="132"/>
        <v/>
      </c>
      <c r="L513" s="14" t="str">
        <f t="shared" si="129"/>
        <v/>
      </c>
      <c r="M513" s="14" t="str">
        <f t="shared" si="133"/>
        <v/>
      </c>
      <c r="N513" s="14" t="str">
        <f t="shared" si="128"/>
        <v/>
      </c>
      <c r="O513" s="14"/>
      <c r="P513" s="14"/>
      <c r="Q513" s="14"/>
      <c r="R513" s="14"/>
      <c r="S513" s="14" t="str">
        <f t="shared" si="123"/>
        <v/>
      </c>
      <c r="T513" s="14" t="str">
        <f t="shared" si="124"/>
        <v/>
      </c>
      <c r="U513" s="21" t="str">
        <f t="shared" si="125"/>
        <v/>
      </c>
      <c r="V513" s="6" t="str">
        <f t="shared" si="126"/>
        <v/>
      </c>
      <c r="W513" s="49"/>
    </row>
    <row r="514" spans="2:23" ht="13.5" customHeight="1" x14ac:dyDescent="0.25">
      <c r="B514" s="134" t="str">
        <f t="shared" si="127"/>
        <v/>
      </c>
      <c r="C514" s="136"/>
      <c r="D514" s="20" t="str">
        <f t="shared" si="130"/>
        <v/>
      </c>
      <c r="E514" s="17" t="str">
        <f t="shared" ref="E514:E577" si="134">IF(C514="","",C514^Lambda2)</f>
        <v/>
      </c>
      <c r="F514" s="17" t="str">
        <f t="shared" ref="F514:F577" si="135">IF(C514="","",mr_lcl)</f>
        <v/>
      </c>
      <c r="G514" s="17" t="str">
        <f t="shared" ref="G514:G577" si="136">IF(C514="","",mr_uclB)</f>
        <v/>
      </c>
      <c r="H514" s="17" t="str">
        <f t="shared" si="131"/>
        <v/>
      </c>
      <c r="I514" s="17" t="str">
        <f t="shared" ref="I514:I577" si="137">IF(C514="","",i_lclB)</f>
        <v/>
      </c>
      <c r="J514" s="17" t="str">
        <f t="shared" ref="J514:J577" si="138">IF(C514="","",i_uclB)</f>
        <v/>
      </c>
      <c r="K514" s="17" t="str">
        <f t="shared" si="132"/>
        <v/>
      </c>
      <c r="L514" s="14" t="str">
        <f t="shared" si="129"/>
        <v/>
      </c>
      <c r="M514" s="14" t="str">
        <f t="shared" si="133"/>
        <v/>
      </c>
      <c r="N514" s="14" t="str">
        <f t="shared" si="128"/>
        <v/>
      </c>
      <c r="O514" s="14"/>
      <c r="P514" s="14"/>
      <c r="Q514" s="14"/>
      <c r="R514" s="14"/>
      <c r="S514" s="14" t="str">
        <f t="shared" ref="S514:S577" si="139">IF(C514="","",IF(OR(AND(osc=TRUE,COUNT(C514:C527)=14,C514&gt;C515,C515&lt;C516,C516&gt;C517,C517&lt;C518,C518&gt;C519,C519&lt;C520,C520&gt;C521,C521&lt;C522,C522&gt;C523,C523&lt;C524,C524&gt;C525,C525&lt;C526,C526&gt;C527),AND(osc=TRUE,COUNT(C514:C527)=14,C514&lt;C515,C515&gt;C516,C516&lt;C517,C517&gt;C518,C518&lt;C519,C519&gt;C520,C520&lt;C521,C521&gt;C522,C522&lt;C523,C523&gt;C524,C524&lt;C525,C525&gt;C526,C526&lt;C527)),"SPECIAL CAUSE-Ind Oscillations",""))</f>
        <v/>
      </c>
      <c r="T514" s="14" t="str">
        <f t="shared" ref="T514:T577" si="140">IF(C514="","",IF(AND(var_red=TRUE,i_avg+I_std&gt;MAX(E514:E528),i_avg-I_std&lt;MIN(E514:E528),COUNT(E514:E528)=15),"SPECIAL CAUSE-Variation Reduced",""))</f>
        <v/>
      </c>
      <c r="U514" s="21" t="str">
        <f t="shared" si="125"/>
        <v/>
      </c>
      <c r="V514" s="6" t="str">
        <f t="shared" si="126"/>
        <v/>
      </c>
      <c r="W514" s="49"/>
    </row>
    <row r="515" spans="2:23" ht="13.5" customHeight="1" x14ac:dyDescent="0.25">
      <c r="B515" s="134" t="str">
        <f t="shared" si="127"/>
        <v/>
      </c>
      <c r="C515" s="136"/>
      <c r="D515" s="20" t="str">
        <f t="shared" si="130"/>
        <v/>
      </c>
      <c r="E515" s="17" t="str">
        <f t="shared" si="134"/>
        <v/>
      </c>
      <c r="F515" s="17" t="str">
        <f t="shared" si="135"/>
        <v/>
      </c>
      <c r="G515" s="17" t="str">
        <f t="shared" si="136"/>
        <v/>
      </c>
      <c r="H515" s="17" t="str">
        <f t="shared" si="131"/>
        <v/>
      </c>
      <c r="I515" s="17" t="str">
        <f t="shared" si="137"/>
        <v/>
      </c>
      <c r="J515" s="17" t="str">
        <f t="shared" si="138"/>
        <v/>
      </c>
      <c r="K515" s="17" t="str">
        <f t="shared" si="132"/>
        <v/>
      </c>
      <c r="L515" s="14" t="str">
        <f t="shared" si="129"/>
        <v/>
      </c>
      <c r="M515" s="14" t="str">
        <f t="shared" si="133"/>
        <v/>
      </c>
      <c r="N515" s="14" t="str">
        <f t="shared" si="128"/>
        <v/>
      </c>
      <c r="O515" s="14"/>
      <c r="P515" s="14"/>
      <c r="Q515" s="14"/>
      <c r="R515" s="14"/>
      <c r="S515" s="14" t="str">
        <f t="shared" si="139"/>
        <v/>
      </c>
      <c r="T515" s="14" t="str">
        <f t="shared" si="140"/>
        <v/>
      </c>
      <c r="U515" s="21" t="str">
        <f t="shared" ref="U515:U578" si="141">IF(C515="","",IF(L515&lt;&gt;"",L515,IF(M515&lt;&gt;"",M515,IF(N515&lt;&gt;"",N515,IF(S515&lt;&gt;"",S515,IF(T515&lt;&gt;"",T515,"Common Cause"))))))</f>
        <v/>
      </c>
      <c r="V515" s="6" t="str">
        <f t="shared" ref="V515:V578" si="142">IF(C515="","",IF(OR(L515&gt;"",M515&gt;"",N515&gt;"",S515&gt;"",T515&gt;""),"UNSTABLE","stable"))</f>
        <v/>
      </c>
      <c r="W515" s="49"/>
    </row>
    <row r="516" spans="2:23" ht="13.5" customHeight="1" x14ac:dyDescent="0.25">
      <c r="B516" s="134" t="str">
        <f t="shared" ref="B516:B579" si="143">IF(C516="","",IF(_xlfn.ISFORMULA(B515),B515+1,""))</f>
        <v/>
      </c>
      <c r="C516" s="136"/>
      <c r="D516" s="20" t="str">
        <f t="shared" si="130"/>
        <v/>
      </c>
      <c r="E516" s="17" t="str">
        <f t="shared" si="134"/>
        <v/>
      </c>
      <c r="F516" s="17" t="str">
        <f t="shared" si="135"/>
        <v/>
      </c>
      <c r="G516" s="17" t="str">
        <f t="shared" si="136"/>
        <v/>
      </c>
      <c r="H516" s="17" t="str">
        <f t="shared" si="131"/>
        <v/>
      </c>
      <c r="I516" s="17" t="str">
        <f t="shared" si="137"/>
        <v/>
      </c>
      <c r="J516" s="17" t="str">
        <f t="shared" si="138"/>
        <v/>
      </c>
      <c r="K516" s="17" t="str">
        <f t="shared" si="132"/>
        <v/>
      </c>
      <c r="L516" s="14" t="str">
        <f t="shared" si="129"/>
        <v/>
      </c>
      <c r="M516" s="14" t="str">
        <f t="shared" si="133"/>
        <v/>
      </c>
      <c r="N516" s="14" t="str">
        <f t="shared" ref="N516:N579" si="144">IF(C516="","",IF(AND(COUNT(D516:D524)=9,OR(MAX(D516:D524)&lt;AVERAGE(D:D),MIN(D516:D524)&gt;AVERAGE(D:D))),"MR Shift",IF(AND(COUNT(E516:E524)=9,OR(MAX(E516:E524)&lt;AVERAGE(E:E),MIN(E516:E524)&gt;AVERAGE(E:E))),"SPECIAL CAUSE-Ind Shift","")))</f>
        <v/>
      </c>
      <c r="O516" s="14"/>
      <c r="P516" s="14"/>
      <c r="Q516" s="14"/>
      <c r="R516" s="14"/>
      <c r="S516" s="14" t="str">
        <f t="shared" si="139"/>
        <v/>
      </c>
      <c r="T516" s="14" t="str">
        <f t="shared" si="140"/>
        <v/>
      </c>
      <c r="U516" s="21" t="str">
        <f t="shared" si="141"/>
        <v/>
      </c>
      <c r="V516" s="6" t="str">
        <f t="shared" si="142"/>
        <v/>
      </c>
      <c r="W516" s="49"/>
    </row>
    <row r="517" spans="2:23" ht="13.5" customHeight="1" x14ac:dyDescent="0.25">
      <c r="B517" s="134" t="str">
        <f t="shared" si="143"/>
        <v/>
      </c>
      <c r="C517" s="136"/>
      <c r="D517" s="20" t="str">
        <f t="shared" si="130"/>
        <v/>
      </c>
      <c r="E517" s="17" t="str">
        <f t="shared" si="134"/>
        <v/>
      </c>
      <c r="F517" s="17" t="str">
        <f t="shared" si="135"/>
        <v/>
      </c>
      <c r="G517" s="17" t="str">
        <f t="shared" si="136"/>
        <v/>
      </c>
      <c r="H517" s="17" t="str">
        <f t="shared" si="131"/>
        <v/>
      </c>
      <c r="I517" s="17" t="str">
        <f t="shared" si="137"/>
        <v/>
      </c>
      <c r="J517" s="17" t="str">
        <f t="shared" si="138"/>
        <v/>
      </c>
      <c r="K517" s="17" t="str">
        <f t="shared" si="132"/>
        <v/>
      </c>
      <c r="L517" s="14" t="str">
        <f t="shared" si="129"/>
        <v/>
      </c>
      <c r="M517" s="14" t="str">
        <f t="shared" si="133"/>
        <v/>
      </c>
      <c r="N517" s="14" t="str">
        <f t="shared" si="144"/>
        <v/>
      </c>
      <c r="O517" s="14"/>
      <c r="P517" s="14"/>
      <c r="Q517" s="14"/>
      <c r="R517" s="14"/>
      <c r="S517" s="14" t="str">
        <f t="shared" si="139"/>
        <v/>
      </c>
      <c r="T517" s="14" t="str">
        <f t="shared" si="140"/>
        <v/>
      </c>
      <c r="U517" s="21" t="str">
        <f t="shared" si="141"/>
        <v/>
      </c>
      <c r="V517" s="6" t="str">
        <f t="shared" si="142"/>
        <v/>
      </c>
      <c r="W517" s="49"/>
    </row>
    <row r="518" spans="2:23" ht="13.5" customHeight="1" x14ac:dyDescent="0.25">
      <c r="B518" s="134" t="str">
        <f t="shared" si="143"/>
        <v/>
      </c>
      <c r="C518" s="136"/>
      <c r="D518" s="20" t="str">
        <f t="shared" si="130"/>
        <v/>
      </c>
      <c r="E518" s="17" t="str">
        <f t="shared" si="134"/>
        <v/>
      </c>
      <c r="F518" s="17" t="str">
        <f t="shared" si="135"/>
        <v/>
      </c>
      <c r="G518" s="17" t="str">
        <f t="shared" si="136"/>
        <v/>
      </c>
      <c r="H518" s="17" t="str">
        <f t="shared" si="131"/>
        <v/>
      </c>
      <c r="I518" s="17" t="str">
        <f t="shared" si="137"/>
        <v/>
      </c>
      <c r="J518" s="17" t="str">
        <f t="shared" si="138"/>
        <v/>
      </c>
      <c r="K518" s="17" t="str">
        <f t="shared" si="132"/>
        <v/>
      </c>
      <c r="L518" s="14" t="str">
        <f t="shared" si="129"/>
        <v/>
      </c>
      <c r="M518" s="14" t="str">
        <f t="shared" si="133"/>
        <v/>
      </c>
      <c r="N518" s="14" t="str">
        <f t="shared" si="144"/>
        <v/>
      </c>
      <c r="O518" s="14"/>
      <c r="P518" s="14"/>
      <c r="Q518" s="14"/>
      <c r="R518" s="14"/>
      <c r="S518" s="14" t="str">
        <f t="shared" si="139"/>
        <v/>
      </c>
      <c r="T518" s="14" t="str">
        <f t="shared" si="140"/>
        <v/>
      </c>
      <c r="U518" s="21" t="str">
        <f t="shared" si="141"/>
        <v/>
      </c>
      <c r="V518" s="6" t="str">
        <f t="shared" si="142"/>
        <v/>
      </c>
      <c r="W518" s="49"/>
    </row>
    <row r="519" spans="2:23" ht="13.5" customHeight="1" x14ac:dyDescent="0.25">
      <c r="B519" s="134" t="str">
        <f t="shared" si="143"/>
        <v/>
      </c>
      <c r="C519" s="136"/>
      <c r="D519" s="20" t="str">
        <f t="shared" si="130"/>
        <v/>
      </c>
      <c r="E519" s="17" t="str">
        <f t="shared" si="134"/>
        <v/>
      </c>
      <c r="F519" s="17" t="str">
        <f t="shared" si="135"/>
        <v/>
      </c>
      <c r="G519" s="17" t="str">
        <f t="shared" si="136"/>
        <v/>
      </c>
      <c r="H519" s="17" t="str">
        <f t="shared" si="131"/>
        <v/>
      </c>
      <c r="I519" s="17" t="str">
        <f t="shared" si="137"/>
        <v/>
      </c>
      <c r="J519" s="17" t="str">
        <f t="shared" si="138"/>
        <v/>
      </c>
      <c r="K519" s="17" t="str">
        <f t="shared" si="132"/>
        <v/>
      </c>
      <c r="L519" s="14" t="str">
        <f t="shared" si="129"/>
        <v/>
      </c>
      <c r="M519" s="14" t="str">
        <f t="shared" si="133"/>
        <v/>
      </c>
      <c r="N519" s="14" t="str">
        <f t="shared" si="144"/>
        <v/>
      </c>
      <c r="O519" s="14"/>
      <c r="P519" s="14"/>
      <c r="Q519" s="14"/>
      <c r="R519" s="14"/>
      <c r="S519" s="14" t="str">
        <f t="shared" si="139"/>
        <v/>
      </c>
      <c r="T519" s="14" t="str">
        <f t="shared" si="140"/>
        <v/>
      </c>
      <c r="U519" s="21" t="str">
        <f t="shared" si="141"/>
        <v/>
      </c>
      <c r="V519" s="6" t="str">
        <f t="shared" si="142"/>
        <v/>
      </c>
      <c r="W519" s="49"/>
    </row>
    <row r="520" spans="2:23" ht="13.5" customHeight="1" x14ac:dyDescent="0.25">
      <c r="B520" s="134" t="str">
        <f t="shared" si="143"/>
        <v/>
      </c>
      <c r="C520" s="136"/>
      <c r="D520" s="20" t="str">
        <f t="shared" si="130"/>
        <v/>
      </c>
      <c r="E520" s="17" t="str">
        <f t="shared" si="134"/>
        <v/>
      </c>
      <c r="F520" s="17" t="str">
        <f t="shared" si="135"/>
        <v/>
      </c>
      <c r="G520" s="17" t="str">
        <f t="shared" si="136"/>
        <v/>
      </c>
      <c r="H520" s="17" t="str">
        <f t="shared" si="131"/>
        <v/>
      </c>
      <c r="I520" s="17" t="str">
        <f t="shared" si="137"/>
        <v/>
      </c>
      <c r="J520" s="17" t="str">
        <f t="shared" si="138"/>
        <v/>
      </c>
      <c r="K520" s="17" t="str">
        <f t="shared" si="132"/>
        <v/>
      </c>
      <c r="L520" s="14" t="str">
        <f t="shared" si="129"/>
        <v/>
      </c>
      <c r="M520" s="14" t="str">
        <f t="shared" si="133"/>
        <v/>
      </c>
      <c r="N520" s="14" t="str">
        <f t="shared" si="144"/>
        <v/>
      </c>
      <c r="O520" s="14"/>
      <c r="P520" s="14"/>
      <c r="Q520" s="14"/>
      <c r="R520" s="14"/>
      <c r="S520" s="14" t="str">
        <f t="shared" si="139"/>
        <v/>
      </c>
      <c r="T520" s="14" t="str">
        <f t="shared" si="140"/>
        <v/>
      </c>
      <c r="U520" s="21" t="str">
        <f t="shared" si="141"/>
        <v/>
      </c>
      <c r="V520" s="6" t="str">
        <f t="shared" si="142"/>
        <v/>
      </c>
      <c r="W520" s="49"/>
    </row>
    <row r="521" spans="2:23" ht="13.5" customHeight="1" x14ac:dyDescent="0.25">
      <c r="B521" s="134" t="str">
        <f t="shared" si="143"/>
        <v/>
      </c>
      <c r="C521" s="136"/>
      <c r="D521" s="20" t="str">
        <f t="shared" si="130"/>
        <v/>
      </c>
      <c r="E521" s="17" t="str">
        <f t="shared" si="134"/>
        <v/>
      </c>
      <c r="F521" s="17" t="str">
        <f t="shared" si="135"/>
        <v/>
      </c>
      <c r="G521" s="17" t="str">
        <f t="shared" si="136"/>
        <v/>
      </c>
      <c r="H521" s="17" t="str">
        <f t="shared" si="131"/>
        <v/>
      </c>
      <c r="I521" s="17" t="str">
        <f t="shared" si="137"/>
        <v/>
      </c>
      <c r="J521" s="17" t="str">
        <f t="shared" si="138"/>
        <v/>
      </c>
      <c r="K521" s="17" t="str">
        <f t="shared" si="132"/>
        <v/>
      </c>
      <c r="L521" s="14" t="str">
        <f t="shared" si="129"/>
        <v/>
      </c>
      <c r="M521" s="14" t="str">
        <f t="shared" si="133"/>
        <v/>
      </c>
      <c r="N521" s="14" t="str">
        <f t="shared" si="144"/>
        <v/>
      </c>
      <c r="O521" s="14"/>
      <c r="P521" s="14"/>
      <c r="Q521" s="14"/>
      <c r="R521" s="14"/>
      <c r="S521" s="14" t="str">
        <f t="shared" si="139"/>
        <v/>
      </c>
      <c r="T521" s="14" t="str">
        <f t="shared" si="140"/>
        <v/>
      </c>
      <c r="U521" s="21" t="str">
        <f t="shared" si="141"/>
        <v/>
      </c>
      <c r="V521" s="6" t="str">
        <f t="shared" si="142"/>
        <v/>
      </c>
      <c r="W521" s="49"/>
    </row>
    <row r="522" spans="2:23" ht="13.5" customHeight="1" x14ac:dyDescent="0.25">
      <c r="B522" s="134" t="str">
        <f t="shared" si="143"/>
        <v/>
      </c>
      <c r="C522" s="136"/>
      <c r="D522" s="20" t="str">
        <f t="shared" si="130"/>
        <v/>
      </c>
      <c r="E522" s="17" t="str">
        <f t="shared" si="134"/>
        <v/>
      </c>
      <c r="F522" s="17" t="str">
        <f t="shared" si="135"/>
        <v/>
      </c>
      <c r="G522" s="17" t="str">
        <f t="shared" si="136"/>
        <v/>
      </c>
      <c r="H522" s="17" t="str">
        <f t="shared" si="131"/>
        <v/>
      </c>
      <c r="I522" s="17" t="str">
        <f t="shared" si="137"/>
        <v/>
      </c>
      <c r="J522" s="17" t="str">
        <f t="shared" si="138"/>
        <v/>
      </c>
      <c r="K522" s="17" t="str">
        <f t="shared" si="132"/>
        <v/>
      </c>
      <c r="L522" s="14" t="str">
        <f t="shared" si="129"/>
        <v/>
      </c>
      <c r="M522" s="14" t="str">
        <f t="shared" si="133"/>
        <v/>
      </c>
      <c r="N522" s="14" t="str">
        <f t="shared" si="144"/>
        <v/>
      </c>
      <c r="O522" s="14"/>
      <c r="P522" s="14"/>
      <c r="Q522" s="14"/>
      <c r="R522" s="14"/>
      <c r="S522" s="14" t="str">
        <f t="shared" si="139"/>
        <v/>
      </c>
      <c r="T522" s="14" t="str">
        <f t="shared" si="140"/>
        <v/>
      </c>
      <c r="U522" s="21" t="str">
        <f t="shared" si="141"/>
        <v/>
      </c>
      <c r="V522" s="6" t="str">
        <f t="shared" si="142"/>
        <v/>
      </c>
      <c r="W522" s="49"/>
    </row>
    <row r="523" spans="2:23" ht="13.5" customHeight="1" x14ac:dyDescent="0.25">
      <c r="B523" s="134" t="str">
        <f t="shared" si="143"/>
        <v/>
      </c>
      <c r="C523" s="136"/>
      <c r="D523" s="20" t="str">
        <f t="shared" si="130"/>
        <v/>
      </c>
      <c r="E523" s="17" t="str">
        <f t="shared" si="134"/>
        <v/>
      </c>
      <c r="F523" s="17" t="str">
        <f t="shared" si="135"/>
        <v/>
      </c>
      <c r="G523" s="17" t="str">
        <f t="shared" si="136"/>
        <v/>
      </c>
      <c r="H523" s="17" t="str">
        <f t="shared" si="131"/>
        <v/>
      </c>
      <c r="I523" s="17" t="str">
        <f t="shared" si="137"/>
        <v/>
      </c>
      <c r="J523" s="17" t="str">
        <f t="shared" si="138"/>
        <v/>
      </c>
      <c r="K523" s="17" t="str">
        <f t="shared" si="132"/>
        <v/>
      </c>
      <c r="L523" s="14" t="str">
        <f t="shared" si="129"/>
        <v/>
      </c>
      <c r="M523" s="14" t="str">
        <f t="shared" si="133"/>
        <v/>
      </c>
      <c r="N523" s="14" t="str">
        <f t="shared" si="144"/>
        <v/>
      </c>
      <c r="O523" s="14"/>
      <c r="P523" s="14"/>
      <c r="Q523" s="14"/>
      <c r="R523" s="14"/>
      <c r="S523" s="14" t="str">
        <f t="shared" si="139"/>
        <v/>
      </c>
      <c r="T523" s="14" t="str">
        <f t="shared" si="140"/>
        <v/>
      </c>
      <c r="U523" s="21" t="str">
        <f t="shared" si="141"/>
        <v/>
      </c>
      <c r="V523" s="6" t="str">
        <f t="shared" si="142"/>
        <v/>
      </c>
      <c r="W523" s="49"/>
    </row>
    <row r="524" spans="2:23" ht="13.5" customHeight="1" x14ac:dyDescent="0.25">
      <c r="B524" s="134" t="str">
        <f t="shared" si="143"/>
        <v/>
      </c>
      <c r="C524" s="136"/>
      <c r="D524" s="20" t="str">
        <f t="shared" si="130"/>
        <v/>
      </c>
      <c r="E524" s="17" t="str">
        <f t="shared" si="134"/>
        <v/>
      </c>
      <c r="F524" s="17" t="str">
        <f t="shared" si="135"/>
        <v/>
      </c>
      <c r="G524" s="17" t="str">
        <f t="shared" si="136"/>
        <v/>
      </c>
      <c r="H524" s="17" t="str">
        <f t="shared" si="131"/>
        <v/>
      </c>
      <c r="I524" s="17" t="str">
        <f t="shared" si="137"/>
        <v/>
      </c>
      <c r="J524" s="17" t="str">
        <f t="shared" si="138"/>
        <v/>
      </c>
      <c r="K524" s="17" t="str">
        <f t="shared" si="132"/>
        <v/>
      </c>
      <c r="L524" s="14" t="str">
        <f t="shared" si="129"/>
        <v/>
      </c>
      <c r="M524" s="14" t="str">
        <f t="shared" si="133"/>
        <v/>
      </c>
      <c r="N524" s="14" t="str">
        <f t="shared" si="144"/>
        <v/>
      </c>
      <c r="O524" s="14"/>
      <c r="P524" s="14"/>
      <c r="Q524" s="14"/>
      <c r="R524" s="14"/>
      <c r="S524" s="14" t="str">
        <f t="shared" si="139"/>
        <v/>
      </c>
      <c r="T524" s="14" t="str">
        <f t="shared" si="140"/>
        <v/>
      </c>
      <c r="U524" s="21" t="str">
        <f t="shared" si="141"/>
        <v/>
      </c>
      <c r="V524" s="6" t="str">
        <f t="shared" si="142"/>
        <v/>
      </c>
      <c r="W524" s="49"/>
    </row>
    <row r="525" spans="2:23" ht="13.5" customHeight="1" x14ac:dyDescent="0.25">
      <c r="B525" s="134" t="str">
        <f t="shared" si="143"/>
        <v/>
      </c>
      <c r="C525" s="136"/>
      <c r="D525" s="20" t="str">
        <f t="shared" si="130"/>
        <v/>
      </c>
      <c r="E525" s="17" t="str">
        <f t="shared" si="134"/>
        <v/>
      </c>
      <c r="F525" s="17" t="str">
        <f t="shared" si="135"/>
        <v/>
      </c>
      <c r="G525" s="17" t="str">
        <f t="shared" si="136"/>
        <v/>
      </c>
      <c r="H525" s="17" t="str">
        <f t="shared" si="131"/>
        <v/>
      </c>
      <c r="I525" s="17" t="str">
        <f t="shared" si="137"/>
        <v/>
      </c>
      <c r="J525" s="17" t="str">
        <f t="shared" si="138"/>
        <v/>
      </c>
      <c r="K525" s="17" t="str">
        <f t="shared" si="132"/>
        <v/>
      </c>
      <c r="L525" s="14" t="str">
        <f t="shared" si="129"/>
        <v/>
      </c>
      <c r="M525" s="14" t="str">
        <f t="shared" si="133"/>
        <v/>
      </c>
      <c r="N525" s="14" t="str">
        <f t="shared" si="144"/>
        <v/>
      </c>
      <c r="O525" s="14"/>
      <c r="P525" s="14"/>
      <c r="Q525" s="14"/>
      <c r="R525" s="14"/>
      <c r="S525" s="14" t="str">
        <f t="shared" si="139"/>
        <v/>
      </c>
      <c r="T525" s="14" t="str">
        <f t="shared" si="140"/>
        <v/>
      </c>
      <c r="U525" s="21" t="str">
        <f t="shared" si="141"/>
        <v/>
      </c>
      <c r="V525" s="6" t="str">
        <f t="shared" si="142"/>
        <v/>
      </c>
      <c r="W525" s="49"/>
    </row>
    <row r="526" spans="2:23" ht="13.5" customHeight="1" x14ac:dyDescent="0.25">
      <c r="B526" s="134" t="str">
        <f t="shared" si="143"/>
        <v/>
      </c>
      <c r="C526" s="136"/>
      <c r="D526" s="20" t="str">
        <f t="shared" si="130"/>
        <v/>
      </c>
      <c r="E526" s="17" t="str">
        <f t="shared" si="134"/>
        <v/>
      </c>
      <c r="F526" s="17" t="str">
        <f t="shared" si="135"/>
        <v/>
      </c>
      <c r="G526" s="17" t="str">
        <f t="shared" si="136"/>
        <v/>
      </c>
      <c r="H526" s="17" t="str">
        <f t="shared" si="131"/>
        <v/>
      </c>
      <c r="I526" s="17" t="str">
        <f t="shared" si="137"/>
        <v/>
      </c>
      <c r="J526" s="17" t="str">
        <f t="shared" si="138"/>
        <v/>
      </c>
      <c r="K526" s="17" t="str">
        <f t="shared" si="132"/>
        <v/>
      </c>
      <c r="L526" s="14" t="str">
        <f t="shared" si="129"/>
        <v/>
      </c>
      <c r="M526" s="14" t="str">
        <f t="shared" si="133"/>
        <v/>
      </c>
      <c r="N526" s="14" t="str">
        <f t="shared" si="144"/>
        <v/>
      </c>
      <c r="O526" s="14"/>
      <c r="P526" s="14"/>
      <c r="Q526" s="14"/>
      <c r="R526" s="14"/>
      <c r="S526" s="14" t="str">
        <f t="shared" si="139"/>
        <v/>
      </c>
      <c r="T526" s="14" t="str">
        <f t="shared" si="140"/>
        <v/>
      </c>
      <c r="U526" s="21" t="str">
        <f t="shared" si="141"/>
        <v/>
      </c>
      <c r="V526" s="6" t="str">
        <f t="shared" si="142"/>
        <v/>
      </c>
      <c r="W526" s="49"/>
    </row>
    <row r="527" spans="2:23" ht="13.5" customHeight="1" x14ac:dyDescent="0.25">
      <c r="B527" s="134" t="str">
        <f t="shared" si="143"/>
        <v/>
      </c>
      <c r="C527" s="136"/>
      <c r="D527" s="20" t="str">
        <f t="shared" si="130"/>
        <v/>
      </c>
      <c r="E527" s="17" t="str">
        <f t="shared" si="134"/>
        <v/>
      </c>
      <c r="F527" s="17" t="str">
        <f t="shared" si="135"/>
        <v/>
      </c>
      <c r="G527" s="17" t="str">
        <f t="shared" si="136"/>
        <v/>
      </c>
      <c r="H527" s="17" t="str">
        <f t="shared" si="131"/>
        <v/>
      </c>
      <c r="I527" s="17" t="str">
        <f t="shared" si="137"/>
        <v/>
      </c>
      <c r="J527" s="17" t="str">
        <f t="shared" si="138"/>
        <v/>
      </c>
      <c r="K527" s="17" t="str">
        <f t="shared" si="132"/>
        <v/>
      </c>
      <c r="L527" s="14" t="str">
        <f t="shared" si="129"/>
        <v/>
      </c>
      <c r="M527" s="14" t="str">
        <f t="shared" si="133"/>
        <v/>
      </c>
      <c r="N527" s="14" t="str">
        <f t="shared" si="144"/>
        <v/>
      </c>
      <c r="O527" s="14"/>
      <c r="P527" s="14"/>
      <c r="Q527" s="14"/>
      <c r="R527" s="14"/>
      <c r="S527" s="14" t="str">
        <f t="shared" si="139"/>
        <v/>
      </c>
      <c r="T527" s="14" t="str">
        <f t="shared" si="140"/>
        <v/>
      </c>
      <c r="U527" s="21" t="str">
        <f t="shared" si="141"/>
        <v/>
      </c>
      <c r="V527" s="6" t="str">
        <f t="shared" si="142"/>
        <v/>
      </c>
      <c r="W527" s="49"/>
    </row>
    <row r="528" spans="2:23" ht="13.5" customHeight="1" x14ac:dyDescent="0.25">
      <c r="B528" s="134" t="str">
        <f t="shared" si="143"/>
        <v/>
      </c>
      <c r="C528" s="136"/>
      <c r="D528" s="20" t="str">
        <f t="shared" si="130"/>
        <v/>
      </c>
      <c r="E528" s="17" t="str">
        <f t="shared" si="134"/>
        <v/>
      </c>
      <c r="F528" s="17" t="str">
        <f t="shared" si="135"/>
        <v/>
      </c>
      <c r="G528" s="17" t="str">
        <f t="shared" si="136"/>
        <v/>
      </c>
      <c r="H528" s="17" t="str">
        <f t="shared" si="131"/>
        <v/>
      </c>
      <c r="I528" s="17" t="str">
        <f t="shared" si="137"/>
        <v/>
      </c>
      <c r="J528" s="17" t="str">
        <f t="shared" si="138"/>
        <v/>
      </c>
      <c r="K528" s="17" t="str">
        <f t="shared" si="132"/>
        <v/>
      </c>
      <c r="L528" s="14" t="str">
        <f t="shared" si="129"/>
        <v/>
      </c>
      <c r="M528" s="14" t="str">
        <f t="shared" si="133"/>
        <v/>
      </c>
      <c r="N528" s="14" t="str">
        <f t="shared" si="144"/>
        <v/>
      </c>
      <c r="O528" s="14"/>
      <c r="P528" s="14"/>
      <c r="Q528" s="14"/>
      <c r="R528" s="14"/>
      <c r="S528" s="14" t="str">
        <f t="shared" si="139"/>
        <v/>
      </c>
      <c r="T528" s="14" t="str">
        <f t="shared" si="140"/>
        <v/>
      </c>
      <c r="U528" s="21" t="str">
        <f t="shared" si="141"/>
        <v/>
      </c>
      <c r="V528" s="6" t="str">
        <f t="shared" si="142"/>
        <v/>
      </c>
      <c r="W528" s="49"/>
    </row>
    <row r="529" spans="2:23" ht="13.5" customHeight="1" x14ac:dyDescent="0.25">
      <c r="B529" s="134" t="str">
        <f t="shared" si="143"/>
        <v/>
      </c>
      <c r="C529" s="136"/>
      <c r="D529" s="20" t="str">
        <f t="shared" si="130"/>
        <v/>
      </c>
      <c r="E529" s="17" t="str">
        <f t="shared" si="134"/>
        <v/>
      </c>
      <c r="F529" s="17" t="str">
        <f t="shared" si="135"/>
        <v/>
      </c>
      <c r="G529" s="17" t="str">
        <f t="shared" si="136"/>
        <v/>
      </c>
      <c r="H529" s="17" t="str">
        <f t="shared" si="131"/>
        <v/>
      </c>
      <c r="I529" s="17" t="str">
        <f t="shared" si="137"/>
        <v/>
      </c>
      <c r="J529" s="17" t="str">
        <f t="shared" si="138"/>
        <v/>
      </c>
      <c r="K529" s="17" t="str">
        <f t="shared" si="132"/>
        <v/>
      </c>
      <c r="L529" s="14" t="str">
        <f t="shared" si="129"/>
        <v/>
      </c>
      <c r="M529" s="14" t="str">
        <f t="shared" si="133"/>
        <v/>
      </c>
      <c r="N529" s="14" t="str">
        <f t="shared" si="144"/>
        <v/>
      </c>
      <c r="O529" s="14"/>
      <c r="P529" s="14"/>
      <c r="Q529" s="14"/>
      <c r="R529" s="14"/>
      <c r="S529" s="14" t="str">
        <f t="shared" si="139"/>
        <v/>
      </c>
      <c r="T529" s="14" t="str">
        <f t="shared" si="140"/>
        <v/>
      </c>
      <c r="U529" s="21" t="str">
        <f t="shared" si="141"/>
        <v/>
      </c>
      <c r="V529" s="6" t="str">
        <f t="shared" si="142"/>
        <v/>
      </c>
      <c r="W529" s="49"/>
    </row>
    <row r="530" spans="2:23" ht="13.5" customHeight="1" x14ac:dyDescent="0.25">
      <c r="B530" s="134" t="str">
        <f t="shared" si="143"/>
        <v/>
      </c>
      <c r="C530" s="136"/>
      <c r="D530" s="20" t="str">
        <f t="shared" si="130"/>
        <v/>
      </c>
      <c r="E530" s="17" t="str">
        <f t="shared" si="134"/>
        <v/>
      </c>
      <c r="F530" s="17" t="str">
        <f t="shared" si="135"/>
        <v/>
      </c>
      <c r="G530" s="17" t="str">
        <f t="shared" si="136"/>
        <v/>
      </c>
      <c r="H530" s="17" t="str">
        <f t="shared" si="131"/>
        <v/>
      </c>
      <c r="I530" s="17" t="str">
        <f t="shared" si="137"/>
        <v/>
      </c>
      <c r="J530" s="17" t="str">
        <f t="shared" si="138"/>
        <v/>
      </c>
      <c r="K530" s="17" t="str">
        <f t="shared" si="132"/>
        <v/>
      </c>
      <c r="L530" s="14" t="str">
        <f t="shared" si="129"/>
        <v/>
      </c>
      <c r="M530" s="14" t="str">
        <f t="shared" si="133"/>
        <v/>
      </c>
      <c r="N530" s="14" t="str">
        <f t="shared" si="144"/>
        <v/>
      </c>
      <c r="O530" s="14"/>
      <c r="P530" s="14"/>
      <c r="Q530" s="14"/>
      <c r="R530" s="14"/>
      <c r="S530" s="14" t="str">
        <f t="shared" si="139"/>
        <v/>
      </c>
      <c r="T530" s="14" t="str">
        <f t="shared" si="140"/>
        <v/>
      </c>
      <c r="U530" s="21" t="str">
        <f t="shared" si="141"/>
        <v/>
      </c>
      <c r="V530" s="6" t="str">
        <f t="shared" si="142"/>
        <v/>
      </c>
      <c r="W530" s="49"/>
    </row>
    <row r="531" spans="2:23" ht="13.5" customHeight="1" x14ac:dyDescent="0.25">
      <c r="B531" s="134" t="str">
        <f t="shared" si="143"/>
        <v/>
      </c>
      <c r="C531" s="136"/>
      <c r="D531" s="20" t="str">
        <f t="shared" si="130"/>
        <v/>
      </c>
      <c r="E531" s="17" t="str">
        <f t="shared" si="134"/>
        <v/>
      </c>
      <c r="F531" s="17" t="str">
        <f t="shared" si="135"/>
        <v/>
      </c>
      <c r="G531" s="17" t="str">
        <f t="shared" si="136"/>
        <v/>
      </c>
      <c r="H531" s="17" t="str">
        <f t="shared" si="131"/>
        <v/>
      </c>
      <c r="I531" s="17" t="str">
        <f t="shared" si="137"/>
        <v/>
      </c>
      <c r="J531" s="17" t="str">
        <f t="shared" si="138"/>
        <v/>
      </c>
      <c r="K531" s="17" t="str">
        <f t="shared" si="132"/>
        <v/>
      </c>
      <c r="L531" s="14" t="str">
        <f t="shared" ref="L531:L594" si="145">IF(D531="","",IF(OR(D531&gt;G531,D531&lt;F531),"SPECIAL CAUSE-MR Outlier",IF(OR(E531&gt;J531,E531&lt;I531),"SPECIAL CAUSE-Ind Outlier","")))</f>
        <v/>
      </c>
      <c r="M531" s="14" t="str">
        <f t="shared" si="133"/>
        <v/>
      </c>
      <c r="N531" s="14" t="str">
        <f t="shared" si="144"/>
        <v/>
      </c>
      <c r="O531" s="14"/>
      <c r="P531" s="14"/>
      <c r="Q531" s="14"/>
      <c r="R531" s="14"/>
      <c r="S531" s="14" t="str">
        <f t="shared" si="139"/>
        <v/>
      </c>
      <c r="T531" s="14" t="str">
        <f t="shared" si="140"/>
        <v/>
      </c>
      <c r="U531" s="21" t="str">
        <f t="shared" si="141"/>
        <v/>
      </c>
      <c r="V531" s="6" t="str">
        <f t="shared" si="142"/>
        <v/>
      </c>
      <c r="W531" s="49"/>
    </row>
    <row r="532" spans="2:23" ht="13.5" customHeight="1" x14ac:dyDescent="0.25">
      <c r="B532" s="134" t="str">
        <f t="shared" si="143"/>
        <v/>
      </c>
      <c r="C532" s="136"/>
      <c r="D532" s="20" t="str">
        <f t="shared" si="130"/>
        <v/>
      </c>
      <c r="E532" s="17" t="str">
        <f t="shared" si="134"/>
        <v/>
      </c>
      <c r="F532" s="17" t="str">
        <f t="shared" si="135"/>
        <v/>
      </c>
      <c r="G532" s="17" t="str">
        <f t="shared" si="136"/>
        <v/>
      </c>
      <c r="H532" s="17" t="str">
        <f t="shared" si="131"/>
        <v/>
      </c>
      <c r="I532" s="17" t="str">
        <f t="shared" si="137"/>
        <v/>
      </c>
      <c r="J532" s="17" t="str">
        <f t="shared" si="138"/>
        <v/>
      </c>
      <c r="K532" s="17" t="str">
        <f t="shared" si="132"/>
        <v/>
      </c>
      <c r="L532" s="14" t="str">
        <f t="shared" si="145"/>
        <v/>
      </c>
      <c r="M532" s="14" t="str">
        <f t="shared" si="133"/>
        <v/>
      </c>
      <c r="N532" s="14" t="str">
        <f t="shared" si="144"/>
        <v/>
      </c>
      <c r="O532" s="14"/>
      <c r="P532" s="14"/>
      <c r="Q532" s="14"/>
      <c r="R532" s="14"/>
      <c r="S532" s="14" t="str">
        <f t="shared" si="139"/>
        <v/>
      </c>
      <c r="T532" s="14" t="str">
        <f t="shared" si="140"/>
        <v/>
      </c>
      <c r="U532" s="21" t="str">
        <f t="shared" si="141"/>
        <v/>
      </c>
      <c r="V532" s="6" t="str">
        <f t="shared" si="142"/>
        <v/>
      </c>
      <c r="W532" s="49"/>
    </row>
    <row r="533" spans="2:23" ht="13.5" customHeight="1" x14ac:dyDescent="0.25">
      <c r="B533" s="134" t="str">
        <f t="shared" si="143"/>
        <v/>
      </c>
      <c r="C533" s="136"/>
      <c r="D533" s="20" t="str">
        <f t="shared" si="130"/>
        <v/>
      </c>
      <c r="E533" s="17" t="str">
        <f t="shared" si="134"/>
        <v/>
      </c>
      <c r="F533" s="17" t="str">
        <f t="shared" si="135"/>
        <v/>
      </c>
      <c r="G533" s="17" t="str">
        <f t="shared" si="136"/>
        <v/>
      </c>
      <c r="H533" s="17" t="str">
        <f t="shared" si="131"/>
        <v/>
      </c>
      <c r="I533" s="17" t="str">
        <f t="shared" si="137"/>
        <v/>
      </c>
      <c r="J533" s="17" t="str">
        <f t="shared" si="138"/>
        <v/>
      </c>
      <c r="K533" s="17" t="str">
        <f t="shared" si="132"/>
        <v/>
      </c>
      <c r="L533" s="14" t="str">
        <f t="shared" si="145"/>
        <v/>
      </c>
      <c r="M533" s="14" t="str">
        <f t="shared" si="133"/>
        <v/>
      </c>
      <c r="N533" s="14" t="str">
        <f t="shared" si="144"/>
        <v/>
      </c>
      <c r="O533" s="14"/>
      <c r="P533" s="14"/>
      <c r="Q533" s="14"/>
      <c r="R533" s="14"/>
      <c r="S533" s="14" t="str">
        <f t="shared" si="139"/>
        <v/>
      </c>
      <c r="T533" s="14" t="str">
        <f t="shared" si="140"/>
        <v/>
      </c>
      <c r="U533" s="21" t="str">
        <f t="shared" si="141"/>
        <v/>
      </c>
      <c r="V533" s="6" t="str">
        <f t="shared" si="142"/>
        <v/>
      </c>
      <c r="W533" s="49"/>
    </row>
    <row r="534" spans="2:23" ht="13.5" customHeight="1" x14ac:dyDescent="0.25">
      <c r="B534" s="134" t="str">
        <f t="shared" si="143"/>
        <v/>
      </c>
      <c r="C534" s="136"/>
      <c r="D534" s="20" t="str">
        <f t="shared" si="130"/>
        <v/>
      </c>
      <c r="E534" s="17" t="str">
        <f t="shared" si="134"/>
        <v/>
      </c>
      <c r="F534" s="17" t="str">
        <f t="shared" si="135"/>
        <v/>
      </c>
      <c r="G534" s="17" t="str">
        <f t="shared" si="136"/>
        <v/>
      </c>
      <c r="H534" s="17" t="str">
        <f t="shared" si="131"/>
        <v/>
      </c>
      <c r="I534" s="17" t="str">
        <f t="shared" si="137"/>
        <v/>
      </c>
      <c r="J534" s="17" t="str">
        <f t="shared" si="138"/>
        <v/>
      </c>
      <c r="K534" s="17" t="str">
        <f t="shared" si="132"/>
        <v/>
      </c>
      <c r="L534" s="14" t="str">
        <f t="shared" si="145"/>
        <v/>
      </c>
      <c r="M534" s="14" t="str">
        <f t="shared" si="133"/>
        <v/>
      </c>
      <c r="N534" s="14" t="str">
        <f t="shared" si="144"/>
        <v/>
      </c>
      <c r="O534" s="14"/>
      <c r="P534" s="14"/>
      <c r="Q534" s="14"/>
      <c r="R534" s="14"/>
      <c r="S534" s="14" t="str">
        <f t="shared" si="139"/>
        <v/>
      </c>
      <c r="T534" s="14" t="str">
        <f t="shared" si="140"/>
        <v/>
      </c>
      <c r="U534" s="21" t="str">
        <f t="shared" si="141"/>
        <v/>
      </c>
      <c r="V534" s="6" t="str">
        <f t="shared" si="142"/>
        <v/>
      </c>
      <c r="W534" s="49"/>
    </row>
    <row r="535" spans="2:23" ht="13.5" customHeight="1" x14ac:dyDescent="0.25">
      <c r="B535" s="134" t="str">
        <f t="shared" si="143"/>
        <v/>
      </c>
      <c r="C535" s="136"/>
      <c r="D535" s="20" t="str">
        <f t="shared" si="130"/>
        <v/>
      </c>
      <c r="E535" s="17" t="str">
        <f t="shared" si="134"/>
        <v/>
      </c>
      <c r="F535" s="17" t="str">
        <f t="shared" si="135"/>
        <v/>
      </c>
      <c r="G535" s="17" t="str">
        <f t="shared" si="136"/>
        <v/>
      </c>
      <c r="H535" s="17" t="str">
        <f t="shared" si="131"/>
        <v/>
      </c>
      <c r="I535" s="17" t="str">
        <f t="shared" si="137"/>
        <v/>
      </c>
      <c r="J535" s="17" t="str">
        <f t="shared" si="138"/>
        <v/>
      </c>
      <c r="K535" s="17" t="str">
        <f t="shared" si="132"/>
        <v/>
      </c>
      <c r="L535" s="14" t="str">
        <f t="shared" si="145"/>
        <v/>
      </c>
      <c r="M535" s="14" t="str">
        <f t="shared" si="133"/>
        <v/>
      </c>
      <c r="N535" s="14" t="str">
        <f t="shared" si="144"/>
        <v/>
      </c>
      <c r="O535" s="14"/>
      <c r="P535" s="14"/>
      <c r="Q535" s="14"/>
      <c r="R535" s="14"/>
      <c r="S535" s="14" t="str">
        <f t="shared" si="139"/>
        <v/>
      </c>
      <c r="T535" s="14" t="str">
        <f t="shared" si="140"/>
        <v/>
      </c>
      <c r="U535" s="21" t="str">
        <f t="shared" si="141"/>
        <v/>
      </c>
      <c r="V535" s="6" t="str">
        <f t="shared" si="142"/>
        <v/>
      </c>
      <c r="W535" s="49"/>
    </row>
    <row r="536" spans="2:23" ht="13.5" customHeight="1" x14ac:dyDescent="0.25">
      <c r="B536" s="134" t="str">
        <f t="shared" si="143"/>
        <v/>
      </c>
      <c r="C536" s="136"/>
      <c r="D536" s="20" t="str">
        <f t="shared" si="130"/>
        <v/>
      </c>
      <c r="E536" s="17" t="str">
        <f t="shared" si="134"/>
        <v/>
      </c>
      <c r="F536" s="17" t="str">
        <f t="shared" si="135"/>
        <v/>
      </c>
      <c r="G536" s="17" t="str">
        <f t="shared" si="136"/>
        <v/>
      </c>
      <c r="H536" s="17" t="str">
        <f t="shared" si="131"/>
        <v/>
      </c>
      <c r="I536" s="17" t="str">
        <f t="shared" si="137"/>
        <v/>
      </c>
      <c r="J536" s="17" t="str">
        <f t="shared" si="138"/>
        <v/>
      </c>
      <c r="K536" s="17" t="str">
        <f t="shared" si="132"/>
        <v/>
      </c>
      <c r="L536" s="14" t="str">
        <f t="shared" si="145"/>
        <v/>
      </c>
      <c r="M536" s="14" t="str">
        <f t="shared" si="133"/>
        <v/>
      </c>
      <c r="N536" s="14" t="str">
        <f t="shared" si="144"/>
        <v/>
      </c>
      <c r="O536" s="14"/>
      <c r="P536" s="14"/>
      <c r="Q536" s="14"/>
      <c r="R536" s="14"/>
      <c r="S536" s="14" t="str">
        <f t="shared" si="139"/>
        <v/>
      </c>
      <c r="T536" s="14" t="str">
        <f t="shared" si="140"/>
        <v/>
      </c>
      <c r="U536" s="21" t="str">
        <f t="shared" si="141"/>
        <v/>
      </c>
      <c r="V536" s="6" t="str">
        <f t="shared" si="142"/>
        <v/>
      </c>
      <c r="W536" s="49"/>
    </row>
    <row r="537" spans="2:23" ht="13.5" customHeight="1" x14ac:dyDescent="0.25">
      <c r="B537" s="134" t="str">
        <f t="shared" si="143"/>
        <v/>
      </c>
      <c r="C537" s="136"/>
      <c r="D537" s="20" t="str">
        <f t="shared" si="130"/>
        <v/>
      </c>
      <c r="E537" s="17" t="str">
        <f t="shared" si="134"/>
        <v/>
      </c>
      <c r="F537" s="17" t="str">
        <f t="shared" si="135"/>
        <v/>
      </c>
      <c r="G537" s="17" t="str">
        <f t="shared" si="136"/>
        <v/>
      </c>
      <c r="H537" s="17" t="str">
        <f t="shared" si="131"/>
        <v/>
      </c>
      <c r="I537" s="17" t="str">
        <f t="shared" si="137"/>
        <v/>
      </c>
      <c r="J537" s="17" t="str">
        <f t="shared" si="138"/>
        <v/>
      </c>
      <c r="K537" s="17" t="str">
        <f t="shared" si="132"/>
        <v/>
      </c>
      <c r="L537" s="14" t="str">
        <f t="shared" si="145"/>
        <v/>
      </c>
      <c r="M537" s="14" t="str">
        <f t="shared" si="133"/>
        <v/>
      </c>
      <c r="N537" s="14" t="str">
        <f t="shared" si="144"/>
        <v/>
      </c>
      <c r="O537" s="14"/>
      <c r="P537" s="14"/>
      <c r="Q537" s="14"/>
      <c r="R537" s="14"/>
      <c r="S537" s="14" t="str">
        <f t="shared" si="139"/>
        <v/>
      </c>
      <c r="T537" s="14" t="str">
        <f t="shared" si="140"/>
        <v/>
      </c>
      <c r="U537" s="21" t="str">
        <f t="shared" si="141"/>
        <v/>
      </c>
      <c r="V537" s="6" t="str">
        <f t="shared" si="142"/>
        <v/>
      </c>
      <c r="W537" s="49"/>
    </row>
    <row r="538" spans="2:23" ht="13.5" customHeight="1" x14ac:dyDescent="0.25">
      <c r="B538" s="134" t="str">
        <f t="shared" si="143"/>
        <v/>
      </c>
      <c r="C538" s="136"/>
      <c r="D538" s="20" t="str">
        <f t="shared" si="130"/>
        <v/>
      </c>
      <c r="E538" s="17" t="str">
        <f t="shared" si="134"/>
        <v/>
      </c>
      <c r="F538" s="17" t="str">
        <f t="shared" si="135"/>
        <v/>
      </c>
      <c r="G538" s="17" t="str">
        <f t="shared" si="136"/>
        <v/>
      </c>
      <c r="H538" s="17" t="str">
        <f t="shared" si="131"/>
        <v/>
      </c>
      <c r="I538" s="17" t="str">
        <f t="shared" si="137"/>
        <v/>
      </c>
      <c r="J538" s="17" t="str">
        <f t="shared" si="138"/>
        <v/>
      </c>
      <c r="K538" s="17" t="str">
        <f t="shared" si="132"/>
        <v/>
      </c>
      <c r="L538" s="14" t="str">
        <f t="shared" si="145"/>
        <v/>
      </c>
      <c r="M538" s="14" t="str">
        <f t="shared" si="133"/>
        <v/>
      </c>
      <c r="N538" s="14" t="str">
        <f t="shared" si="144"/>
        <v/>
      </c>
      <c r="O538" s="14"/>
      <c r="P538" s="14"/>
      <c r="Q538" s="14"/>
      <c r="R538" s="14"/>
      <c r="S538" s="14" t="str">
        <f t="shared" si="139"/>
        <v/>
      </c>
      <c r="T538" s="14" t="str">
        <f t="shared" si="140"/>
        <v/>
      </c>
      <c r="U538" s="21" t="str">
        <f t="shared" si="141"/>
        <v/>
      </c>
      <c r="V538" s="6" t="str">
        <f t="shared" si="142"/>
        <v/>
      </c>
      <c r="W538" s="49"/>
    </row>
    <row r="539" spans="2:23" ht="13.5" customHeight="1" x14ac:dyDescent="0.25">
      <c r="B539" s="134" t="str">
        <f t="shared" si="143"/>
        <v/>
      </c>
      <c r="C539" s="136"/>
      <c r="D539" s="20" t="str">
        <f t="shared" ref="D539:D602" si="146">IF(E539="","",ABS(E538-E539))</f>
        <v/>
      </c>
      <c r="E539" s="17" t="str">
        <f t="shared" si="134"/>
        <v/>
      </c>
      <c r="F539" s="17" t="str">
        <f t="shared" si="135"/>
        <v/>
      </c>
      <c r="G539" s="17" t="str">
        <f t="shared" si="136"/>
        <v/>
      </c>
      <c r="H539" s="17" t="str">
        <f t="shared" ref="H539:H602" si="147">IF(C539="","",AVERAGE(D:D))</f>
        <v/>
      </c>
      <c r="I539" s="17" t="str">
        <f t="shared" si="137"/>
        <v/>
      </c>
      <c r="J539" s="17" t="str">
        <f t="shared" si="138"/>
        <v/>
      </c>
      <c r="K539" s="17" t="str">
        <f t="shared" ref="K539:K602" si="148">IF(C539="","",AVERAGE(E:E))</f>
        <v/>
      </c>
      <c r="L539" s="14" t="str">
        <f t="shared" si="145"/>
        <v/>
      </c>
      <c r="M539" s="14" t="str">
        <f t="shared" si="133"/>
        <v/>
      </c>
      <c r="N539" s="14" t="str">
        <f t="shared" si="144"/>
        <v/>
      </c>
      <c r="O539" s="14"/>
      <c r="P539" s="14"/>
      <c r="Q539" s="14"/>
      <c r="R539" s="14"/>
      <c r="S539" s="14" t="str">
        <f t="shared" si="139"/>
        <v/>
      </c>
      <c r="T539" s="14" t="str">
        <f t="shared" si="140"/>
        <v/>
      </c>
      <c r="U539" s="21" t="str">
        <f t="shared" si="141"/>
        <v/>
      </c>
      <c r="V539" s="6" t="str">
        <f t="shared" si="142"/>
        <v/>
      </c>
      <c r="W539" s="49"/>
    </row>
    <row r="540" spans="2:23" ht="13.5" customHeight="1" x14ac:dyDescent="0.25">
      <c r="B540" s="134" t="str">
        <f t="shared" si="143"/>
        <v/>
      </c>
      <c r="C540" s="136"/>
      <c r="D540" s="20" t="str">
        <f t="shared" si="146"/>
        <v/>
      </c>
      <c r="E540" s="17" t="str">
        <f t="shared" si="134"/>
        <v/>
      </c>
      <c r="F540" s="17" t="str">
        <f t="shared" si="135"/>
        <v/>
      </c>
      <c r="G540" s="17" t="str">
        <f t="shared" si="136"/>
        <v/>
      </c>
      <c r="H540" s="17" t="str">
        <f t="shared" si="147"/>
        <v/>
      </c>
      <c r="I540" s="17" t="str">
        <f t="shared" si="137"/>
        <v/>
      </c>
      <c r="J540" s="17" t="str">
        <f t="shared" si="138"/>
        <v/>
      </c>
      <c r="K540" s="17" t="str">
        <f t="shared" si="148"/>
        <v/>
      </c>
      <c r="L540" s="14" t="str">
        <f t="shared" si="145"/>
        <v/>
      </c>
      <c r="M540" s="14" t="str">
        <f t="shared" ref="M540:M603" si="149">IF(C540="","",IF(OR(AND(COUNT(D540:D545)=6,D540&lt;D541,D541&lt;D542,D542&lt;D543,D543&lt;D544,D544&lt;D545),AND(COUNT(D540:D545)=6,D540&gt;D541,D541&gt;D542,D542&gt;D543,D543&gt;D544,D544&gt;D545)),"SPECIAL CAUSE-MR Trend",IF(OR(AND(COUNT(E540:E545)=6,E540&lt;E541,E541&lt;E542,E542&lt;E543,E543&lt;E544,E544&lt;E545),AND(COUNT(E540:E545)=6,E540&gt;E541,E541&gt;E542,E542&gt;E543,E543&gt;E544,E544&gt;E545)),"SPECIAL CAUSE-Ind Trend","")))</f>
        <v/>
      </c>
      <c r="N540" s="14" t="str">
        <f t="shared" si="144"/>
        <v/>
      </c>
      <c r="O540" s="14"/>
      <c r="P540" s="14"/>
      <c r="Q540" s="14"/>
      <c r="R540" s="14"/>
      <c r="S540" s="14" t="str">
        <f t="shared" si="139"/>
        <v/>
      </c>
      <c r="T540" s="14" t="str">
        <f t="shared" si="140"/>
        <v/>
      </c>
      <c r="U540" s="21" t="str">
        <f t="shared" si="141"/>
        <v/>
      </c>
      <c r="V540" s="6" t="str">
        <f t="shared" si="142"/>
        <v/>
      </c>
      <c r="W540" s="49"/>
    </row>
    <row r="541" spans="2:23" ht="13.5" customHeight="1" x14ac:dyDescent="0.25">
      <c r="B541" s="134" t="str">
        <f t="shared" si="143"/>
        <v/>
      </c>
      <c r="C541" s="136"/>
      <c r="D541" s="20" t="str">
        <f t="shared" si="146"/>
        <v/>
      </c>
      <c r="E541" s="17" t="str">
        <f t="shared" si="134"/>
        <v/>
      </c>
      <c r="F541" s="17" t="str">
        <f t="shared" si="135"/>
        <v/>
      </c>
      <c r="G541" s="17" t="str">
        <f t="shared" si="136"/>
        <v/>
      </c>
      <c r="H541" s="17" t="str">
        <f t="shared" si="147"/>
        <v/>
      </c>
      <c r="I541" s="17" t="str">
        <f t="shared" si="137"/>
        <v/>
      </c>
      <c r="J541" s="17" t="str">
        <f t="shared" si="138"/>
        <v/>
      </c>
      <c r="K541" s="17" t="str">
        <f t="shared" si="148"/>
        <v/>
      </c>
      <c r="L541" s="14" t="str">
        <f t="shared" si="145"/>
        <v/>
      </c>
      <c r="M541" s="14" t="str">
        <f t="shared" si="149"/>
        <v/>
      </c>
      <c r="N541" s="14" t="str">
        <f t="shared" si="144"/>
        <v/>
      </c>
      <c r="O541" s="14"/>
      <c r="P541" s="14"/>
      <c r="Q541" s="14"/>
      <c r="R541" s="14"/>
      <c r="S541" s="14" t="str">
        <f t="shared" si="139"/>
        <v/>
      </c>
      <c r="T541" s="14" t="str">
        <f t="shared" si="140"/>
        <v/>
      </c>
      <c r="U541" s="21" t="str">
        <f t="shared" si="141"/>
        <v/>
      </c>
      <c r="V541" s="6" t="str">
        <f t="shared" si="142"/>
        <v/>
      </c>
      <c r="W541" s="49"/>
    </row>
    <row r="542" spans="2:23" ht="13.5" customHeight="1" x14ac:dyDescent="0.25">
      <c r="B542" s="134" t="str">
        <f t="shared" si="143"/>
        <v/>
      </c>
      <c r="C542" s="136"/>
      <c r="D542" s="20" t="str">
        <f t="shared" si="146"/>
        <v/>
      </c>
      <c r="E542" s="17" t="str">
        <f t="shared" si="134"/>
        <v/>
      </c>
      <c r="F542" s="17" t="str">
        <f t="shared" si="135"/>
        <v/>
      </c>
      <c r="G542" s="17" t="str">
        <f t="shared" si="136"/>
        <v/>
      </c>
      <c r="H542" s="17" t="str">
        <f t="shared" si="147"/>
        <v/>
      </c>
      <c r="I542" s="17" t="str">
        <f t="shared" si="137"/>
        <v/>
      </c>
      <c r="J542" s="17" t="str">
        <f t="shared" si="138"/>
        <v/>
      </c>
      <c r="K542" s="17" t="str">
        <f t="shared" si="148"/>
        <v/>
      </c>
      <c r="L542" s="14" t="str">
        <f t="shared" si="145"/>
        <v/>
      </c>
      <c r="M542" s="14" t="str">
        <f t="shared" si="149"/>
        <v/>
      </c>
      <c r="N542" s="14" t="str">
        <f t="shared" si="144"/>
        <v/>
      </c>
      <c r="O542" s="14"/>
      <c r="P542" s="14"/>
      <c r="Q542" s="14"/>
      <c r="R542" s="14"/>
      <c r="S542" s="14" t="str">
        <f t="shared" si="139"/>
        <v/>
      </c>
      <c r="T542" s="14" t="str">
        <f t="shared" si="140"/>
        <v/>
      </c>
      <c r="U542" s="21" t="str">
        <f t="shared" si="141"/>
        <v/>
      </c>
      <c r="V542" s="6" t="str">
        <f t="shared" si="142"/>
        <v/>
      </c>
      <c r="W542" s="49"/>
    </row>
    <row r="543" spans="2:23" ht="13.5" customHeight="1" x14ac:dyDescent="0.25">
      <c r="B543" s="134" t="str">
        <f t="shared" si="143"/>
        <v/>
      </c>
      <c r="C543" s="136"/>
      <c r="D543" s="20" t="str">
        <f t="shared" si="146"/>
        <v/>
      </c>
      <c r="E543" s="17" t="str">
        <f t="shared" si="134"/>
        <v/>
      </c>
      <c r="F543" s="17" t="str">
        <f t="shared" si="135"/>
        <v/>
      </c>
      <c r="G543" s="17" t="str">
        <f t="shared" si="136"/>
        <v/>
      </c>
      <c r="H543" s="17" t="str">
        <f t="shared" si="147"/>
        <v/>
      </c>
      <c r="I543" s="17" t="str">
        <f t="shared" si="137"/>
        <v/>
      </c>
      <c r="J543" s="17" t="str">
        <f t="shared" si="138"/>
        <v/>
      </c>
      <c r="K543" s="17" t="str">
        <f t="shared" si="148"/>
        <v/>
      </c>
      <c r="L543" s="14" t="str">
        <f t="shared" si="145"/>
        <v/>
      </c>
      <c r="M543" s="14" t="str">
        <f t="shared" si="149"/>
        <v/>
      </c>
      <c r="N543" s="14" t="str">
        <f t="shared" si="144"/>
        <v/>
      </c>
      <c r="O543" s="14"/>
      <c r="P543" s="14"/>
      <c r="Q543" s="14"/>
      <c r="R543" s="14"/>
      <c r="S543" s="14" t="str">
        <f t="shared" si="139"/>
        <v/>
      </c>
      <c r="T543" s="14" t="str">
        <f t="shared" si="140"/>
        <v/>
      </c>
      <c r="U543" s="21" t="str">
        <f t="shared" si="141"/>
        <v/>
      </c>
      <c r="V543" s="6" t="str">
        <f t="shared" si="142"/>
        <v/>
      </c>
      <c r="W543" s="49"/>
    </row>
    <row r="544" spans="2:23" ht="13.5" customHeight="1" x14ac:dyDescent="0.25">
      <c r="B544" s="134" t="str">
        <f t="shared" si="143"/>
        <v/>
      </c>
      <c r="C544" s="136"/>
      <c r="D544" s="20" t="str">
        <f t="shared" si="146"/>
        <v/>
      </c>
      <c r="E544" s="17" t="str">
        <f t="shared" si="134"/>
        <v/>
      </c>
      <c r="F544" s="17" t="str">
        <f t="shared" si="135"/>
        <v/>
      </c>
      <c r="G544" s="17" t="str">
        <f t="shared" si="136"/>
        <v/>
      </c>
      <c r="H544" s="17" t="str">
        <f t="shared" si="147"/>
        <v/>
      </c>
      <c r="I544" s="17" t="str">
        <f t="shared" si="137"/>
        <v/>
      </c>
      <c r="J544" s="17" t="str">
        <f t="shared" si="138"/>
        <v/>
      </c>
      <c r="K544" s="17" t="str">
        <f t="shared" si="148"/>
        <v/>
      </c>
      <c r="L544" s="14" t="str">
        <f t="shared" si="145"/>
        <v/>
      </c>
      <c r="M544" s="14" t="str">
        <f t="shared" si="149"/>
        <v/>
      </c>
      <c r="N544" s="14" t="str">
        <f t="shared" si="144"/>
        <v/>
      </c>
      <c r="O544" s="14"/>
      <c r="P544" s="14"/>
      <c r="Q544" s="14"/>
      <c r="R544" s="14"/>
      <c r="S544" s="14" t="str">
        <f t="shared" si="139"/>
        <v/>
      </c>
      <c r="T544" s="14" t="str">
        <f t="shared" si="140"/>
        <v/>
      </c>
      <c r="U544" s="21" t="str">
        <f t="shared" si="141"/>
        <v/>
      </c>
      <c r="V544" s="6" t="str">
        <f t="shared" si="142"/>
        <v/>
      </c>
      <c r="W544" s="49"/>
    </row>
    <row r="545" spans="2:23" ht="13.5" customHeight="1" x14ac:dyDescent="0.25">
      <c r="B545" s="134" t="str">
        <f t="shared" si="143"/>
        <v/>
      </c>
      <c r="C545" s="136"/>
      <c r="D545" s="20" t="str">
        <f t="shared" si="146"/>
        <v/>
      </c>
      <c r="E545" s="17" t="str">
        <f t="shared" si="134"/>
        <v/>
      </c>
      <c r="F545" s="17" t="str">
        <f t="shared" si="135"/>
        <v/>
      </c>
      <c r="G545" s="17" t="str">
        <f t="shared" si="136"/>
        <v/>
      </c>
      <c r="H545" s="17" t="str">
        <f t="shared" si="147"/>
        <v/>
      </c>
      <c r="I545" s="17" t="str">
        <f t="shared" si="137"/>
        <v/>
      </c>
      <c r="J545" s="17" t="str">
        <f t="shared" si="138"/>
        <v/>
      </c>
      <c r="K545" s="17" t="str">
        <f t="shared" si="148"/>
        <v/>
      </c>
      <c r="L545" s="14" t="str">
        <f t="shared" si="145"/>
        <v/>
      </c>
      <c r="M545" s="14" t="str">
        <f t="shared" si="149"/>
        <v/>
      </c>
      <c r="N545" s="14" t="str">
        <f t="shared" si="144"/>
        <v/>
      </c>
      <c r="O545" s="14"/>
      <c r="P545" s="14"/>
      <c r="Q545" s="14"/>
      <c r="R545" s="14"/>
      <c r="S545" s="14" t="str">
        <f t="shared" si="139"/>
        <v/>
      </c>
      <c r="T545" s="14" t="str">
        <f t="shared" si="140"/>
        <v/>
      </c>
      <c r="U545" s="21" t="str">
        <f t="shared" si="141"/>
        <v/>
      </c>
      <c r="V545" s="6" t="str">
        <f t="shared" si="142"/>
        <v/>
      </c>
      <c r="W545" s="49"/>
    </row>
    <row r="546" spans="2:23" ht="13.5" customHeight="1" x14ac:dyDescent="0.25">
      <c r="B546" s="134" t="str">
        <f t="shared" si="143"/>
        <v/>
      </c>
      <c r="C546" s="136"/>
      <c r="D546" s="20" t="str">
        <f t="shared" si="146"/>
        <v/>
      </c>
      <c r="E546" s="17" t="str">
        <f t="shared" si="134"/>
        <v/>
      </c>
      <c r="F546" s="17" t="str">
        <f t="shared" si="135"/>
        <v/>
      </c>
      <c r="G546" s="17" t="str">
        <f t="shared" si="136"/>
        <v/>
      </c>
      <c r="H546" s="17" t="str">
        <f t="shared" si="147"/>
        <v/>
      </c>
      <c r="I546" s="17" t="str">
        <f t="shared" si="137"/>
        <v/>
      </c>
      <c r="J546" s="17" t="str">
        <f t="shared" si="138"/>
        <v/>
      </c>
      <c r="K546" s="17" t="str">
        <f t="shared" si="148"/>
        <v/>
      </c>
      <c r="L546" s="14" t="str">
        <f t="shared" si="145"/>
        <v/>
      </c>
      <c r="M546" s="14" t="str">
        <f t="shared" si="149"/>
        <v/>
      </c>
      <c r="N546" s="14" t="str">
        <f t="shared" si="144"/>
        <v/>
      </c>
      <c r="O546" s="14"/>
      <c r="P546" s="14"/>
      <c r="Q546" s="14"/>
      <c r="R546" s="14"/>
      <c r="S546" s="14" t="str">
        <f t="shared" si="139"/>
        <v/>
      </c>
      <c r="T546" s="14" t="str">
        <f t="shared" si="140"/>
        <v/>
      </c>
      <c r="U546" s="21" t="str">
        <f t="shared" si="141"/>
        <v/>
      </c>
      <c r="V546" s="6" t="str">
        <f t="shared" si="142"/>
        <v/>
      </c>
      <c r="W546" s="49"/>
    </row>
    <row r="547" spans="2:23" ht="13.5" customHeight="1" x14ac:dyDescent="0.25">
      <c r="B547" s="134" t="str">
        <f t="shared" si="143"/>
        <v/>
      </c>
      <c r="C547" s="136"/>
      <c r="D547" s="20" t="str">
        <f t="shared" si="146"/>
        <v/>
      </c>
      <c r="E547" s="17" t="str">
        <f t="shared" si="134"/>
        <v/>
      </c>
      <c r="F547" s="17" t="str">
        <f t="shared" si="135"/>
        <v/>
      </c>
      <c r="G547" s="17" t="str">
        <f t="shared" si="136"/>
        <v/>
      </c>
      <c r="H547" s="17" t="str">
        <f t="shared" si="147"/>
        <v/>
      </c>
      <c r="I547" s="17" t="str">
        <f t="shared" si="137"/>
        <v/>
      </c>
      <c r="J547" s="17" t="str">
        <f t="shared" si="138"/>
        <v/>
      </c>
      <c r="K547" s="17" t="str">
        <f t="shared" si="148"/>
        <v/>
      </c>
      <c r="L547" s="14" t="str">
        <f t="shared" si="145"/>
        <v/>
      </c>
      <c r="M547" s="14" t="str">
        <f t="shared" si="149"/>
        <v/>
      </c>
      <c r="N547" s="14" t="str">
        <f t="shared" si="144"/>
        <v/>
      </c>
      <c r="O547" s="14"/>
      <c r="P547" s="14"/>
      <c r="Q547" s="14"/>
      <c r="R547" s="14"/>
      <c r="S547" s="14" t="str">
        <f t="shared" si="139"/>
        <v/>
      </c>
      <c r="T547" s="14" t="str">
        <f t="shared" si="140"/>
        <v/>
      </c>
      <c r="U547" s="21" t="str">
        <f t="shared" si="141"/>
        <v/>
      </c>
      <c r="V547" s="6" t="str">
        <f t="shared" si="142"/>
        <v/>
      </c>
      <c r="W547" s="49"/>
    </row>
    <row r="548" spans="2:23" ht="13.5" customHeight="1" x14ac:dyDescent="0.25">
      <c r="B548" s="134" t="str">
        <f t="shared" si="143"/>
        <v/>
      </c>
      <c r="C548" s="136"/>
      <c r="D548" s="20" t="str">
        <f t="shared" si="146"/>
        <v/>
      </c>
      <c r="E548" s="17" t="str">
        <f t="shared" si="134"/>
        <v/>
      </c>
      <c r="F548" s="17" t="str">
        <f t="shared" si="135"/>
        <v/>
      </c>
      <c r="G548" s="17" t="str">
        <f t="shared" si="136"/>
        <v/>
      </c>
      <c r="H548" s="17" t="str">
        <f t="shared" si="147"/>
        <v/>
      </c>
      <c r="I548" s="17" t="str">
        <f t="shared" si="137"/>
        <v/>
      </c>
      <c r="J548" s="17" t="str">
        <f t="shared" si="138"/>
        <v/>
      </c>
      <c r="K548" s="17" t="str">
        <f t="shared" si="148"/>
        <v/>
      </c>
      <c r="L548" s="14" t="str">
        <f t="shared" si="145"/>
        <v/>
      </c>
      <c r="M548" s="14" t="str">
        <f t="shared" si="149"/>
        <v/>
      </c>
      <c r="N548" s="14" t="str">
        <f t="shared" si="144"/>
        <v/>
      </c>
      <c r="O548" s="14"/>
      <c r="P548" s="14"/>
      <c r="Q548" s="14"/>
      <c r="R548" s="14"/>
      <c r="S548" s="14" t="str">
        <f t="shared" si="139"/>
        <v/>
      </c>
      <c r="T548" s="14" t="str">
        <f t="shared" si="140"/>
        <v/>
      </c>
      <c r="U548" s="21" t="str">
        <f t="shared" si="141"/>
        <v/>
      </c>
      <c r="V548" s="6" t="str">
        <f t="shared" si="142"/>
        <v/>
      </c>
      <c r="W548" s="49"/>
    </row>
    <row r="549" spans="2:23" ht="13.5" customHeight="1" x14ac:dyDescent="0.25">
      <c r="B549" s="134" t="str">
        <f t="shared" si="143"/>
        <v/>
      </c>
      <c r="C549" s="136"/>
      <c r="D549" s="20" t="str">
        <f t="shared" si="146"/>
        <v/>
      </c>
      <c r="E549" s="17" t="str">
        <f t="shared" si="134"/>
        <v/>
      </c>
      <c r="F549" s="17" t="str">
        <f t="shared" si="135"/>
        <v/>
      </c>
      <c r="G549" s="17" t="str">
        <f t="shared" si="136"/>
        <v/>
      </c>
      <c r="H549" s="17" t="str">
        <f t="shared" si="147"/>
        <v/>
      </c>
      <c r="I549" s="17" t="str">
        <f t="shared" si="137"/>
        <v/>
      </c>
      <c r="J549" s="17" t="str">
        <f t="shared" si="138"/>
        <v/>
      </c>
      <c r="K549" s="17" t="str">
        <f t="shared" si="148"/>
        <v/>
      </c>
      <c r="L549" s="14" t="str">
        <f t="shared" si="145"/>
        <v/>
      </c>
      <c r="M549" s="14" t="str">
        <f t="shared" si="149"/>
        <v/>
      </c>
      <c r="N549" s="14" t="str">
        <f t="shared" si="144"/>
        <v/>
      </c>
      <c r="O549" s="14"/>
      <c r="P549" s="14"/>
      <c r="Q549" s="14"/>
      <c r="R549" s="14"/>
      <c r="S549" s="14" t="str">
        <f t="shared" si="139"/>
        <v/>
      </c>
      <c r="T549" s="14" t="str">
        <f t="shared" si="140"/>
        <v/>
      </c>
      <c r="U549" s="21" t="str">
        <f t="shared" si="141"/>
        <v/>
      </c>
      <c r="V549" s="6" t="str">
        <f t="shared" si="142"/>
        <v/>
      </c>
      <c r="W549" s="49"/>
    </row>
    <row r="550" spans="2:23" ht="13.5" customHeight="1" x14ac:dyDescent="0.25">
      <c r="B550" s="134" t="str">
        <f t="shared" si="143"/>
        <v/>
      </c>
      <c r="C550" s="136"/>
      <c r="D550" s="20" t="str">
        <f t="shared" si="146"/>
        <v/>
      </c>
      <c r="E550" s="17" t="str">
        <f t="shared" si="134"/>
        <v/>
      </c>
      <c r="F550" s="17" t="str">
        <f t="shared" si="135"/>
        <v/>
      </c>
      <c r="G550" s="17" t="str">
        <f t="shared" si="136"/>
        <v/>
      </c>
      <c r="H550" s="17" t="str">
        <f t="shared" si="147"/>
        <v/>
      </c>
      <c r="I550" s="17" t="str">
        <f t="shared" si="137"/>
        <v/>
      </c>
      <c r="J550" s="17" t="str">
        <f t="shared" si="138"/>
        <v/>
      </c>
      <c r="K550" s="17" t="str">
        <f t="shared" si="148"/>
        <v/>
      </c>
      <c r="L550" s="14" t="str">
        <f t="shared" si="145"/>
        <v/>
      </c>
      <c r="M550" s="14" t="str">
        <f t="shared" si="149"/>
        <v/>
      </c>
      <c r="N550" s="14" t="str">
        <f t="shared" si="144"/>
        <v/>
      </c>
      <c r="O550" s="14"/>
      <c r="P550" s="14"/>
      <c r="Q550" s="14"/>
      <c r="R550" s="14"/>
      <c r="S550" s="14" t="str">
        <f t="shared" si="139"/>
        <v/>
      </c>
      <c r="T550" s="14" t="str">
        <f t="shared" si="140"/>
        <v/>
      </c>
      <c r="U550" s="21" t="str">
        <f t="shared" si="141"/>
        <v/>
      </c>
      <c r="V550" s="6" t="str">
        <f t="shared" si="142"/>
        <v/>
      </c>
      <c r="W550" s="49"/>
    </row>
    <row r="551" spans="2:23" ht="13.5" customHeight="1" x14ac:dyDescent="0.25">
      <c r="B551" s="134" t="str">
        <f t="shared" si="143"/>
        <v/>
      </c>
      <c r="C551" s="136"/>
      <c r="D551" s="20" t="str">
        <f t="shared" si="146"/>
        <v/>
      </c>
      <c r="E551" s="17" t="str">
        <f t="shared" si="134"/>
        <v/>
      </c>
      <c r="F551" s="17" t="str">
        <f t="shared" si="135"/>
        <v/>
      </c>
      <c r="G551" s="17" t="str">
        <f t="shared" si="136"/>
        <v/>
      </c>
      <c r="H551" s="17" t="str">
        <f t="shared" si="147"/>
        <v/>
      </c>
      <c r="I551" s="17" t="str">
        <f t="shared" si="137"/>
        <v/>
      </c>
      <c r="J551" s="17" t="str">
        <f t="shared" si="138"/>
        <v/>
      </c>
      <c r="K551" s="17" t="str">
        <f t="shared" si="148"/>
        <v/>
      </c>
      <c r="L551" s="14" t="str">
        <f t="shared" si="145"/>
        <v/>
      </c>
      <c r="M551" s="14" t="str">
        <f t="shared" si="149"/>
        <v/>
      </c>
      <c r="N551" s="14" t="str">
        <f t="shared" si="144"/>
        <v/>
      </c>
      <c r="O551" s="14"/>
      <c r="P551" s="14"/>
      <c r="Q551" s="14"/>
      <c r="R551" s="14"/>
      <c r="S551" s="14" t="str">
        <f t="shared" si="139"/>
        <v/>
      </c>
      <c r="T551" s="14" t="str">
        <f t="shared" si="140"/>
        <v/>
      </c>
      <c r="U551" s="21" t="str">
        <f t="shared" si="141"/>
        <v/>
      </c>
      <c r="V551" s="6" t="str">
        <f t="shared" si="142"/>
        <v/>
      </c>
      <c r="W551" s="49"/>
    </row>
    <row r="552" spans="2:23" ht="13.5" customHeight="1" x14ac:dyDescent="0.25">
      <c r="B552" s="134" t="str">
        <f t="shared" si="143"/>
        <v/>
      </c>
      <c r="C552" s="136"/>
      <c r="D552" s="20" t="str">
        <f t="shared" si="146"/>
        <v/>
      </c>
      <c r="E552" s="17" t="str">
        <f t="shared" si="134"/>
        <v/>
      </c>
      <c r="F552" s="17" t="str">
        <f t="shared" si="135"/>
        <v/>
      </c>
      <c r="G552" s="17" t="str">
        <f t="shared" si="136"/>
        <v/>
      </c>
      <c r="H552" s="17" t="str">
        <f t="shared" si="147"/>
        <v/>
      </c>
      <c r="I552" s="17" t="str">
        <f t="shared" si="137"/>
        <v/>
      </c>
      <c r="J552" s="17" t="str">
        <f t="shared" si="138"/>
        <v/>
      </c>
      <c r="K552" s="17" t="str">
        <f t="shared" si="148"/>
        <v/>
      </c>
      <c r="L552" s="14" t="str">
        <f t="shared" si="145"/>
        <v/>
      </c>
      <c r="M552" s="14" t="str">
        <f t="shared" si="149"/>
        <v/>
      </c>
      <c r="N552" s="14" t="str">
        <f t="shared" si="144"/>
        <v/>
      </c>
      <c r="O552" s="14"/>
      <c r="P552" s="14"/>
      <c r="Q552" s="14"/>
      <c r="R552" s="14"/>
      <c r="S552" s="14" t="str">
        <f t="shared" si="139"/>
        <v/>
      </c>
      <c r="T552" s="14" t="str">
        <f t="shared" si="140"/>
        <v/>
      </c>
      <c r="U552" s="21" t="str">
        <f t="shared" si="141"/>
        <v/>
      </c>
      <c r="V552" s="6" t="str">
        <f t="shared" si="142"/>
        <v/>
      </c>
      <c r="W552" s="49"/>
    </row>
    <row r="553" spans="2:23" ht="13.5" customHeight="1" x14ac:dyDescent="0.25">
      <c r="B553" s="134" t="str">
        <f t="shared" si="143"/>
        <v/>
      </c>
      <c r="C553" s="136"/>
      <c r="D553" s="20" t="str">
        <f t="shared" si="146"/>
        <v/>
      </c>
      <c r="E553" s="17" t="str">
        <f t="shared" si="134"/>
        <v/>
      </c>
      <c r="F553" s="17" t="str">
        <f t="shared" si="135"/>
        <v/>
      </c>
      <c r="G553" s="17" t="str">
        <f t="shared" si="136"/>
        <v/>
      </c>
      <c r="H553" s="17" t="str">
        <f t="shared" si="147"/>
        <v/>
      </c>
      <c r="I553" s="17" t="str">
        <f t="shared" si="137"/>
        <v/>
      </c>
      <c r="J553" s="17" t="str">
        <f t="shared" si="138"/>
        <v/>
      </c>
      <c r="K553" s="17" t="str">
        <f t="shared" si="148"/>
        <v/>
      </c>
      <c r="L553" s="14" t="str">
        <f t="shared" si="145"/>
        <v/>
      </c>
      <c r="M553" s="14" t="str">
        <f t="shared" si="149"/>
        <v/>
      </c>
      <c r="N553" s="14" t="str">
        <f t="shared" si="144"/>
        <v/>
      </c>
      <c r="O553" s="14"/>
      <c r="P553" s="14"/>
      <c r="Q553" s="14"/>
      <c r="R553" s="14"/>
      <c r="S553" s="14" t="str">
        <f t="shared" si="139"/>
        <v/>
      </c>
      <c r="T553" s="14" t="str">
        <f t="shared" si="140"/>
        <v/>
      </c>
      <c r="U553" s="21" t="str">
        <f t="shared" si="141"/>
        <v/>
      </c>
      <c r="V553" s="6" t="str">
        <f t="shared" si="142"/>
        <v/>
      </c>
      <c r="W553" s="49"/>
    </row>
    <row r="554" spans="2:23" ht="13.5" customHeight="1" x14ac:dyDescent="0.25">
      <c r="B554" s="134" t="str">
        <f t="shared" si="143"/>
        <v/>
      </c>
      <c r="C554" s="136"/>
      <c r="D554" s="20" t="str">
        <f t="shared" si="146"/>
        <v/>
      </c>
      <c r="E554" s="17" t="str">
        <f t="shared" si="134"/>
        <v/>
      </c>
      <c r="F554" s="17" t="str">
        <f t="shared" si="135"/>
        <v/>
      </c>
      <c r="G554" s="17" t="str">
        <f t="shared" si="136"/>
        <v/>
      </c>
      <c r="H554" s="17" t="str">
        <f t="shared" si="147"/>
        <v/>
      </c>
      <c r="I554" s="17" t="str">
        <f t="shared" si="137"/>
        <v/>
      </c>
      <c r="J554" s="17" t="str">
        <f t="shared" si="138"/>
        <v/>
      </c>
      <c r="K554" s="17" t="str">
        <f t="shared" si="148"/>
        <v/>
      </c>
      <c r="L554" s="14" t="str">
        <f t="shared" si="145"/>
        <v/>
      </c>
      <c r="M554" s="14" t="str">
        <f t="shared" si="149"/>
        <v/>
      </c>
      <c r="N554" s="14" t="str">
        <f t="shared" si="144"/>
        <v/>
      </c>
      <c r="O554" s="14"/>
      <c r="P554" s="14"/>
      <c r="Q554" s="14"/>
      <c r="R554" s="14"/>
      <c r="S554" s="14" t="str">
        <f t="shared" si="139"/>
        <v/>
      </c>
      <c r="T554" s="14" t="str">
        <f t="shared" si="140"/>
        <v/>
      </c>
      <c r="U554" s="21" t="str">
        <f t="shared" si="141"/>
        <v/>
      </c>
      <c r="V554" s="6" t="str">
        <f t="shared" si="142"/>
        <v/>
      </c>
      <c r="W554" s="49"/>
    </row>
    <row r="555" spans="2:23" ht="13.5" customHeight="1" x14ac:dyDescent="0.25">
      <c r="B555" s="134" t="str">
        <f t="shared" si="143"/>
        <v/>
      </c>
      <c r="C555" s="136"/>
      <c r="D555" s="20" t="str">
        <f t="shared" si="146"/>
        <v/>
      </c>
      <c r="E555" s="17" t="str">
        <f t="shared" si="134"/>
        <v/>
      </c>
      <c r="F555" s="17" t="str">
        <f t="shared" si="135"/>
        <v/>
      </c>
      <c r="G555" s="17" t="str">
        <f t="shared" si="136"/>
        <v/>
      </c>
      <c r="H555" s="17" t="str">
        <f t="shared" si="147"/>
        <v/>
      </c>
      <c r="I555" s="17" t="str">
        <f t="shared" si="137"/>
        <v/>
      </c>
      <c r="J555" s="17" t="str">
        <f t="shared" si="138"/>
        <v/>
      </c>
      <c r="K555" s="17" t="str">
        <f t="shared" si="148"/>
        <v/>
      </c>
      <c r="L555" s="14" t="str">
        <f t="shared" si="145"/>
        <v/>
      </c>
      <c r="M555" s="14" t="str">
        <f t="shared" si="149"/>
        <v/>
      </c>
      <c r="N555" s="14" t="str">
        <f t="shared" si="144"/>
        <v/>
      </c>
      <c r="O555" s="14"/>
      <c r="P555" s="14"/>
      <c r="Q555" s="14"/>
      <c r="R555" s="14"/>
      <c r="S555" s="14" t="str">
        <f t="shared" si="139"/>
        <v/>
      </c>
      <c r="T555" s="14" t="str">
        <f t="shared" si="140"/>
        <v/>
      </c>
      <c r="U555" s="21" t="str">
        <f t="shared" si="141"/>
        <v/>
      </c>
      <c r="V555" s="6" t="str">
        <f t="shared" si="142"/>
        <v/>
      </c>
      <c r="W555" s="49"/>
    </row>
    <row r="556" spans="2:23" ht="13.5" customHeight="1" x14ac:dyDescent="0.25">
      <c r="B556" s="134" t="str">
        <f t="shared" si="143"/>
        <v/>
      </c>
      <c r="C556" s="136"/>
      <c r="D556" s="20" t="str">
        <f t="shared" si="146"/>
        <v/>
      </c>
      <c r="E556" s="17" t="str">
        <f t="shared" si="134"/>
        <v/>
      </c>
      <c r="F556" s="17" t="str">
        <f t="shared" si="135"/>
        <v/>
      </c>
      <c r="G556" s="17" t="str">
        <f t="shared" si="136"/>
        <v/>
      </c>
      <c r="H556" s="17" t="str">
        <f t="shared" si="147"/>
        <v/>
      </c>
      <c r="I556" s="17" t="str">
        <f t="shared" si="137"/>
        <v/>
      </c>
      <c r="J556" s="17" t="str">
        <f t="shared" si="138"/>
        <v/>
      </c>
      <c r="K556" s="17" t="str">
        <f t="shared" si="148"/>
        <v/>
      </c>
      <c r="L556" s="14" t="str">
        <f t="shared" si="145"/>
        <v/>
      </c>
      <c r="M556" s="14" t="str">
        <f t="shared" si="149"/>
        <v/>
      </c>
      <c r="N556" s="14" t="str">
        <f t="shared" si="144"/>
        <v/>
      </c>
      <c r="O556" s="14"/>
      <c r="P556" s="14"/>
      <c r="Q556" s="14"/>
      <c r="R556" s="14"/>
      <c r="S556" s="14" t="str">
        <f t="shared" si="139"/>
        <v/>
      </c>
      <c r="T556" s="14" t="str">
        <f t="shared" si="140"/>
        <v/>
      </c>
      <c r="U556" s="21" t="str">
        <f t="shared" si="141"/>
        <v/>
      </c>
      <c r="V556" s="6" t="str">
        <f t="shared" si="142"/>
        <v/>
      </c>
      <c r="W556" s="49"/>
    </row>
    <row r="557" spans="2:23" ht="13.5" customHeight="1" x14ac:dyDescent="0.25">
      <c r="B557" s="134" t="str">
        <f t="shared" si="143"/>
        <v/>
      </c>
      <c r="C557" s="136"/>
      <c r="D557" s="20" t="str">
        <f t="shared" si="146"/>
        <v/>
      </c>
      <c r="E557" s="17" t="str">
        <f t="shared" si="134"/>
        <v/>
      </c>
      <c r="F557" s="17" t="str">
        <f t="shared" si="135"/>
        <v/>
      </c>
      <c r="G557" s="17" t="str">
        <f t="shared" si="136"/>
        <v/>
      </c>
      <c r="H557" s="17" t="str">
        <f t="shared" si="147"/>
        <v/>
      </c>
      <c r="I557" s="17" t="str">
        <f t="shared" si="137"/>
        <v/>
      </c>
      <c r="J557" s="17" t="str">
        <f t="shared" si="138"/>
        <v/>
      </c>
      <c r="K557" s="17" t="str">
        <f t="shared" si="148"/>
        <v/>
      </c>
      <c r="L557" s="14" t="str">
        <f t="shared" si="145"/>
        <v/>
      </c>
      <c r="M557" s="14" t="str">
        <f t="shared" si="149"/>
        <v/>
      </c>
      <c r="N557" s="14" t="str">
        <f t="shared" si="144"/>
        <v/>
      </c>
      <c r="O557" s="14"/>
      <c r="P557" s="14"/>
      <c r="Q557" s="14"/>
      <c r="R557" s="14"/>
      <c r="S557" s="14" t="str">
        <f t="shared" si="139"/>
        <v/>
      </c>
      <c r="T557" s="14" t="str">
        <f t="shared" si="140"/>
        <v/>
      </c>
      <c r="U557" s="21" t="str">
        <f t="shared" si="141"/>
        <v/>
      </c>
      <c r="V557" s="6" t="str">
        <f t="shared" si="142"/>
        <v/>
      </c>
      <c r="W557" s="49"/>
    </row>
    <row r="558" spans="2:23" ht="13.5" customHeight="1" x14ac:dyDescent="0.25">
      <c r="B558" s="134" t="str">
        <f t="shared" si="143"/>
        <v/>
      </c>
      <c r="C558" s="136"/>
      <c r="D558" s="20" t="str">
        <f t="shared" si="146"/>
        <v/>
      </c>
      <c r="E558" s="17" t="str">
        <f t="shared" si="134"/>
        <v/>
      </c>
      <c r="F558" s="17" t="str">
        <f t="shared" si="135"/>
        <v/>
      </c>
      <c r="G558" s="17" t="str">
        <f t="shared" si="136"/>
        <v/>
      </c>
      <c r="H558" s="17" t="str">
        <f t="shared" si="147"/>
        <v/>
      </c>
      <c r="I558" s="17" t="str">
        <f t="shared" si="137"/>
        <v/>
      </c>
      <c r="J558" s="17" t="str">
        <f t="shared" si="138"/>
        <v/>
      </c>
      <c r="K558" s="17" t="str">
        <f t="shared" si="148"/>
        <v/>
      </c>
      <c r="L558" s="14" t="str">
        <f t="shared" si="145"/>
        <v/>
      </c>
      <c r="M558" s="14" t="str">
        <f t="shared" si="149"/>
        <v/>
      </c>
      <c r="N558" s="14" t="str">
        <f t="shared" si="144"/>
        <v/>
      </c>
      <c r="O558" s="14"/>
      <c r="P558" s="14"/>
      <c r="Q558" s="14"/>
      <c r="R558" s="14"/>
      <c r="S558" s="14" t="str">
        <f t="shared" si="139"/>
        <v/>
      </c>
      <c r="T558" s="14" t="str">
        <f t="shared" si="140"/>
        <v/>
      </c>
      <c r="U558" s="21" t="str">
        <f t="shared" si="141"/>
        <v/>
      </c>
      <c r="V558" s="6" t="str">
        <f t="shared" si="142"/>
        <v/>
      </c>
      <c r="W558" s="49"/>
    </row>
    <row r="559" spans="2:23" ht="13.5" customHeight="1" x14ac:dyDescent="0.25">
      <c r="B559" s="134" t="str">
        <f t="shared" si="143"/>
        <v/>
      </c>
      <c r="C559" s="136"/>
      <c r="D559" s="20" t="str">
        <f t="shared" si="146"/>
        <v/>
      </c>
      <c r="E559" s="17" t="str">
        <f t="shared" si="134"/>
        <v/>
      </c>
      <c r="F559" s="17" t="str">
        <f t="shared" si="135"/>
        <v/>
      </c>
      <c r="G559" s="17" t="str">
        <f t="shared" si="136"/>
        <v/>
      </c>
      <c r="H559" s="17" t="str">
        <f t="shared" si="147"/>
        <v/>
      </c>
      <c r="I559" s="17" t="str">
        <f t="shared" si="137"/>
        <v/>
      </c>
      <c r="J559" s="17" t="str">
        <f t="shared" si="138"/>
        <v/>
      </c>
      <c r="K559" s="17" t="str">
        <f t="shared" si="148"/>
        <v/>
      </c>
      <c r="L559" s="14" t="str">
        <f t="shared" si="145"/>
        <v/>
      </c>
      <c r="M559" s="14" t="str">
        <f t="shared" si="149"/>
        <v/>
      </c>
      <c r="N559" s="14" t="str">
        <f t="shared" si="144"/>
        <v/>
      </c>
      <c r="O559" s="14"/>
      <c r="P559" s="14"/>
      <c r="Q559" s="14"/>
      <c r="R559" s="14"/>
      <c r="S559" s="14" t="str">
        <f t="shared" si="139"/>
        <v/>
      </c>
      <c r="T559" s="14" t="str">
        <f t="shared" si="140"/>
        <v/>
      </c>
      <c r="U559" s="21" t="str">
        <f t="shared" si="141"/>
        <v/>
      </c>
      <c r="V559" s="6" t="str">
        <f t="shared" si="142"/>
        <v/>
      </c>
      <c r="W559" s="49"/>
    </row>
    <row r="560" spans="2:23" ht="13.5" customHeight="1" x14ac:dyDescent="0.25">
      <c r="B560" s="134" t="str">
        <f t="shared" si="143"/>
        <v/>
      </c>
      <c r="C560" s="136"/>
      <c r="D560" s="20" t="str">
        <f t="shared" si="146"/>
        <v/>
      </c>
      <c r="E560" s="17" t="str">
        <f t="shared" si="134"/>
        <v/>
      </c>
      <c r="F560" s="17" t="str">
        <f t="shared" si="135"/>
        <v/>
      </c>
      <c r="G560" s="17" t="str">
        <f t="shared" si="136"/>
        <v/>
      </c>
      <c r="H560" s="17" t="str">
        <f t="shared" si="147"/>
        <v/>
      </c>
      <c r="I560" s="17" t="str">
        <f t="shared" si="137"/>
        <v/>
      </c>
      <c r="J560" s="17" t="str">
        <f t="shared" si="138"/>
        <v/>
      </c>
      <c r="K560" s="17" t="str">
        <f t="shared" si="148"/>
        <v/>
      </c>
      <c r="L560" s="14" t="str">
        <f t="shared" si="145"/>
        <v/>
      </c>
      <c r="M560" s="14" t="str">
        <f t="shared" si="149"/>
        <v/>
      </c>
      <c r="N560" s="14" t="str">
        <f t="shared" si="144"/>
        <v/>
      </c>
      <c r="O560" s="14"/>
      <c r="P560" s="14"/>
      <c r="Q560" s="14"/>
      <c r="R560" s="14"/>
      <c r="S560" s="14" t="str">
        <f t="shared" si="139"/>
        <v/>
      </c>
      <c r="T560" s="14" t="str">
        <f t="shared" si="140"/>
        <v/>
      </c>
      <c r="U560" s="21" t="str">
        <f t="shared" si="141"/>
        <v/>
      </c>
      <c r="V560" s="6" t="str">
        <f t="shared" si="142"/>
        <v/>
      </c>
      <c r="W560" s="49"/>
    </row>
    <row r="561" spans="2:23" ht="13.5" customHeight="1" x14ac:dyDescent="0.25">
      <c r="B561" s="134" t="str">
        <f t="shared" si="143"/>
        <v/>
      </c>
      <c r="C561" s="136"/>
      <c r="D561" s="20" t="str">
        <f t="shared" si="146"/>
        <v/>
      </c>
      <c r="E561" s="17" t="str">
        <f t="shared" si="134"/>
        <v/>
      </c>
      <c r="F561" s="17" t="str">
        <f t="shared" si="135"/>
        <v/>
      </c>
      <c r="G561" s="17" t="str">
        <f t="shared" si="136"/>
        <v/>
      </c>
      <c r="H561" s="17" t="str">
        <f t="shared" si="147"/>
        <v/>
      </c>
      <c r="I561" s="17" t="str">
        <f t="shared" si="137"/>
        <v/>
      </c>
      <c r="J561" s="17" t="str">
        <f t="shared" si="138"/>
        <v/>
      </c>
      <c r="K561" s="17" t="str">
        <f t="shared" si="148"/>
        <v/>
      </c>
      <c r="L561" s="14" t="str">
        <f t="shared" si="145"/>
        <v/>
      </c>
      <c r="M561" s="14" t="str">
        <f t="shared" si="149"/>
        <v/>
      </c>
      <c r="N561" s="14" t="str">
        <f t="shared" si="144"/>
        <v/>
      </c>
      <c r="O561" s="14"/>
      <c r="P561" s="14"/>
      <c r="Q561" s="14"/>
      <c r="R561" s="14"/>
      <c r="S561" s="14" t="str">
        <f t="shared" si="139"/>
        <v/>
      </c>
      <c r="T561" s="14" t="str">
        <f t="shared" si="140"/>
        <v/>
      </c>
      <c r="U561" s="21" t="str">
        <f t="shared" si="141"/>
        <v/>
      </c>
      <c r="V561" s="6" t="str">
        <f t="shared" si="142"/>
        <v/>
      </c>
      <c r="W561" s="49"/>
    </row>
    <row r="562" spans="2:23" ht="13.5" customHeight="1" x14ac:dyDescent="0.25">
      <c r="B562" s="134" t="str">
        <f t="shared" si="143"/>
        <v/>
      </c>
      <c r="C562" s="136"/>
      <c r="D562" s="20" t="str">
        <f t="shared" si="146"/>
        <v/>
      </c>
      <c r="E562" s="17" t="str">
        <f t="shared" si="134"/>
        <v/>
      </c>
      <c r="F562" s="17" t="str">
        <f t="shared" si="135"/>
        <v/>
      </c>
      <c r="G562" s="17" t="str">
        <f t="shared" si="136"/>
        <v/>
      </c>
      <c r="H562" s="17" t="str">
        <f t="shared" si="147"/>
        <v/>
      </c>
      <c r="I562" s="17" t="str">
        <f t="shared" si="137"/>
        <v/>
      </c>
      <c r="J562" s="17" t="str">
        <f t="shared" si="138"/>
        <v/>
      </c>
      <c r="K562" s="17" t="str">
        <f t="shared" si="148"/>
        <v/>
      </c>
      <c r="L562" s="14" t="str">
        <f t="shared" si="145"/>
        <v/>
      </c>
      <c r="M562" s="14" t="str">
        <f t="shared" si="149"/>
        <v/>
      </c>
      <c r="N562" s="14" t="str">
        <f t="shared" si="144"/>
        <v/>
      </c>
      <c r="O562" s="14"/>
      <c r="P562" s="14"/>
      <c r="Q562" s="14"/>
      <c r="R562" s="14"/>
      <c r="S562" s="14" t="str">
        <f t="shared" si="139"/>
        <v/>
      </c>
      <c r="T562" s="14" t="str">
        <f t="shared" si="140"/>
        <v/>
      </c>
      <c r="U562" s="21" t="str">
        <f t="shared" si="141"/>
        <v/>
      </c>
      <c r="V562" s="6" t="str">
        <f t="shared" si="142"/>
        <v/>
      </c>
      <c r="W562" s="49"/>
    </row>
    <row r="563" spans="2:23" ht="13.5" customHeight="1" x14ac:dyDescent="0.25">
      <c r="B563" s="134" t="str">
        <f t="shared" si="143"/>
        <v/>
      </c>
      <c r="C563" s="136"/>
      <c r="D563" s="20" t="str">
        <f t="shared" si="146"/>
        <v/>
      </c>
      <c r="E563" s="17" t="str">
        <f t="shared" si="134"/>
        <v/>
      </c>
      <c r="F563" s="17" t="str">
        <f t="shared" si="135"/>
        <v/>
      </c>
      <c r="G563" s="17" t="str">
        <f t="shared" si="136"/>
        <v/>
      </c>
      <c r="H563" s="17" t="str">
        <f t="shared" si="147"/>
        <v/>
      </c>
      <c r="I563" s="17" t="str">
        <f t="shared" si="137"/>
        <v/>
      </c>
      <c r="J563" s="17" t="str">
        <f t="shared" si="138"/>
        <v/>
      </c>
      <c r="K563" s="17" t="str">
        <f t="shared" si="148"/>
        <v/>
      </c>
      <c r="L563" s="14" t="str">
        <f t="shared" si="145"/>
        <v/>
      </c>
      <c r="M563" s="14" t="str">
        <f t="shared" si="149"/>
        <v/>
      </c>
      <c r="N563" s="14" t="str">
        <f t="shared" si="144"/>
        <v/>
      </c>
      <c r="O563" s="14"/>
      <c r="P563" s="14"/>
      <c r="Q563" s="14"/>
      <c r="R563" s="14"/>
      <c r="S563" s="14" t="str">
        <f t="shared" si="139"/>
        <v/>
      </c>
      <c r="T563" s="14" t="str">
        <f t="shared" si="140"/>
        <v/>
      </c>
      <c r="U563" s="21" t="str">
        <f t="shared" si="141"/>
        <v/>
      </c>
      <c r="V563" s="6" t="str">
        <f t="shared" si="142"/>
        <v/>
      </c>
      <c r="W563" s="49"/>
    </row>
    <row r="564" spans="2:23" ht="13.5" customHeight="1" x14ac:dyDescent="0.25">
      <c r="B564" s="134" t="str">
        <f t="shared" si="143"/>
        <v/>
      </c>
      <c r="C564" s="136"/>
      <c r="D564" s="20" t="str">
        <f t="shared" si="146"/>
        <v/>
      </c>
      <c r="E564" s="17" t="str">
        <f t="shared" si="134"/>
        <v/>
      </c>
      <c r="F564" s="17" t="str">
        <f t="shared" si="135"/>
        <v/>
      </c>
      <c r="G564" s="17" t="str">
        <f t="shared" si="136"/>
        <v/>
      </c>
      <c r="H564" s="17" t="str">
        <f t="shared" si="147"/>
        <v/>
      </c>
      <c r="I564" s="17" t="str">
        <f t="shared" si="137"/>
        <v/>
      </c>
      <c r="J564" s="17" t="str">
        <f t="shared" si="138"/>
        <v/>
      </c>
      <c r="K564" s="17" t="str">
        <f t="shared" si="148"/>
        <v/>
      </c>
      <c r="L564" s="14" t="str">
        <f t="shared" si="145"/>
        <v/>
      </c>
      <c r="M564" s="14" t="str">
        <f t="shared" si="149"/>
        <v/>
      </c>
      <c r="N564" s="14" t="str">
        <f t="shared" si="144"/>
        <v/>
      </c>
      <c r="O564" s="14"/>
      <c r="P564" s="14"/>
      <c r="Q564" s="14"/>
      <c r="R564" s="14"/>
      <c r="S564" s="14" t="str">
        <f t="shared" si="139"/>
        <v/>
      </c>
      <c r="T564" s="14" t="str">
        <f t="shared" si="140"/>
        <v/>
      </c>
      <c r="U564" s="21" t="str">
        <f t="shared" si="141"/>
        <v/>
      </c>
      <c r="V564" s="6" t="str">
        <f t="shared" si="142"/>
        <v/>
      </c>
      <c r="W564" s="49"/>
    </row>
    <row r="565" spans="2:23" ht="13.5" customHeight="1" x14ac:dyDescent="0.25">
      <c r="B565" s="134" t="str">
        <f t="shared" si="143"/>
        <v/>
      </c>
      <c r="C565" s="136"/>
      <c r="D565" s="20" t="str">
        <f t="shared" si="146"/>
        <v/>
      </c>
      <c r="E565" s="17" t="str">
        <f t="shared" si="134"/>
        <v/>
      </c>
      <c r="F565" s="17" t="str">
        <f t="shared" si="135"/>
        <v/>
      </c>
      <c r="G565" s="17" t="str">
        <f t="shared" si="136"/>
        <v/>
      </c>
      <c r="H565" s="17" t="str">
        <f t="shared" si="147"/>
        <v/>
      </c>
      <c r="I565" s="17" t="str">
        <f t="shared" si="137"/>
        <v/>
      </c>
      <c r="J565" s="17" t="str">
        <f t="shared" si="138"/>
        <v/>
      </c>
      <c r="K565" s="17" t="str">
        <f t="shared" si="148"/>
        <v/>
      </c>
      <c r="L565" s="14" t="str">
        <f t="shared" si="145"/>
        <v/>
      </c>
      <c r="M565" s="14" t="str">
        <f t="shared" si="149"/>
        <v/>
      </c>
      <c r="N565" s="14" t="str">
        <f t="shared" si="144"/>
        <v/>
      </c>
      <c r="O565" s="14"/>
      <c r="P565" s="14"/>
      <c r="Q565" s="14"/>
      <c r="R565" s="14"/>
      <c r="S565" s="14" t="str">
        <f t="shared" si="139"/>
        <v/>
      </c>
      <c r="T565" s="14" t="str">
        <f t="shared" si="140"/>
        <v/>
      </c>
      <c r="U565" s="21" t="str">
        <f t="shared" si="141"/>
        <v/>
      </c>
      <c r="V565" s="6" t="str">
        <f t="shared" si="142"/>
        <v/>
      </c>
      <c r="W565" s="49"/>
    </row>
    <row r="566" spans="2:23" ht="13.5" customHeight="1" x14ac:dyDescent="0.25">
      <c r="B566" s="134" t="str">
        <f t="shared" si="143"/>
        <v/>
      </c>
      <c r="C566" s="136"/>
      <c r="D566" s="20" t="str">
        <f t="shared" si="146"/>
        <v/>
      </c>
      <c r="E566" s="17" t="str">
        <f t="shared" si="134"/>
        <v/>
      </c>
      <c r="F566" s="17" t="str">
        <f t="shared" si="135"/>
        <v/>
      </c>
      <c r="G566" s="17" t="str">
        <f t="shared" si="136"/>
        <v/>
      </c>
      <c r="H566" s="17" t="str">
        <f t="shared" si="147"/>
        <v/>
      </c>
      <c r="I566" s="17" t="str">
        <f t="shared" si="137"/>
        <v/>
      </c>
      <c r="J566" s="17" t="str">
        <f t="shared" si="138"/>
        <v/>
      </c>
      <c r="K566" s="17" t="str">
        <f t="shared" si="148"/>
        <v/>
      </c>
      <c r="L566" s="14" t="str">
        <f t="shared" si="145"/>
        <v/>
      </c>
      <c r="M566" s="14" t="str">
        <f t="shared" si="149"/>
        <v/>
      </c>
      <c r="N566" s="14" t="str">
        <f t="shared" si="144"/>
        <v/>
      </c>
      <c r="O566" s="14"/>
      <c r="P566" s="14"/>
      <c r="Q566" s="14"/>
      <c r="R566" s="14"/>
      <c r="S566" s="14" t="str">
        <f t="shared" si="139"/>
        <v/>
      </c>
      <c r="T566" s="14" t="str">
        <f t="shared" si="140"/>
        <v/>
      </c>
      <c r="U566" s="21" t="str">
        <f t="shared" si="141"/>
        <v/>
      </c>
      <c r="V566" s="6" t="str">
        <f t="shared" si="142"/>
        <v/>
      </c>
      <c r="W566" s="49"/>
    </row>
    <row r="567" spans="2:23" ht="13.5" customHeight="1" x14ac:dyDescent="0.25">
      <c r="B567" s="134" t="str">
        <f t="shared" si="143"/>
        <v/>
      </c>
      <c r="C567" s="136"/>
      <c r="D567" s="20" t="str">
        <f t="shared" si="146"/>
        <v/>
      </c>
      <c r="E567" s="17" t="str">
        <f t="shared" si="134"/>
        <v/>
      </c>
      <c r="F567" s="17" t="str">
        <f t="shared" si="135"/>
        <v/>
      </c>
      <c r="G567" s="17" t="str">
        <f t="shared" si="136"/>
        <v/>
      </c>
      <c r="H567" s="17" t="str">
        <f t="shared" si="147"/>
        <v/>
      </c>
      <c r="I567" s="17" t="str">
        <f t="shared" si="137"/>
        <v/>
      </c>
      <c r="J567" s="17" t="str">
        <f t="shared" si="138"/>
        <v/>
      </c>
      <c r="K567" s="17" t="str">
        <f t="shared" si="148"/>
        <v/>
      </c>
      <c r="L567" s="14" t="str">
        <f t="shared" si="145"/>
        <v/>
      </c>
      <c r="M567" s="14" t="str">
        <f t="shared" si="149"/>
        <v/>
      </c>
      <c r="N567" s="14" t="str">
        <f t="shared" si="144"/>
        <v/>
      </c>
      <c r="O567" s="14"/>
      <c r="P567" s="14"/>
      <c r="Q567" s="14"/>
      <c r="R567" s="14"/>
      <c r="S567" s="14" t="str">
        <f t="shared" si="139"/>
        <v/>
      </c>
      <c r="T567" s="14" t="str">
        <f t="shared" si="140"/>
        <v/>
      </c>
      <c r="U567" s="21" t="str">
        <f t="shared" si="141"/>
        <v/>
      </c>
      <c r="V567" s="6" t="str">
        <f t="shared" si="142"/>
        <v/>
      </c>
      <c r="W567" s="49"/>
    </row>
    <row r="568" spans="2:23" ht="13.5" customHeight="1" x14ac:dyDescent="0.25">
      <c r="B568" s="134" t="str">
        <f t="shared" si="143"/>
        <v/>
      </c>
      <c r="C568" s="136"/>
      <c r="D568" s="20" t="str">
        <f t="shared" si="146"/>
        <v/>
      </c>
      <c r="E568" s="17" t="str">
        <f t="shared" si="134"/>
        <v/>
      </c>
      <c r="F568" s="17" t="str">
        <f t="shared" si="135"/>
        <v/>
      </c>
      <c r="G568" s="17" t="str">
        <f t="shared" si="136"/>
        <v/>
      </c>
      <c r="H568" s="17" t="str">
        <f t="shared" si="147"/>
        <v/>
      </c>
      <c r="I568" s="17" t="str">
        <f t="shared" si="137"/>
        <v/>
      </c>
      <c r="J568" s="17" t="str">
        <f t="shared" si="138"/>
        <v/>
      </c>
      <c r="K568" s="17" t="str">
        <f t="shared" si="148"/>
        <v/>
      </c>
      <c r="L568" s="14" t="str">
        <f t="shared" si="145"/>
        <v/>
      </c>
      <c r="M568" s="14" t="str">
        <f t="shared" si="149"/>
        <v/>
      </c>
      <c r="N568" s="14" t="str">
        <f t="shared" si="144"/>
        <v/>
      </c>
      <c r="O568" s="14"/>
      <c r="P568" s="14"/>
      <c r="Q568" s="14"/>
      <c r="R568" s="14"/>
      <c r="S568" s="14" t="str">
        <f t="shared" si="139"/>
        <v/>
      </c>
      <c r="T568" s="14" t="str">
        <f t="shared" si="140"/>
        <v/>
      </c>
      <c r="U568" s="21" t="str">
        <f t="shared" si="141"/>
        <v/>
      </c>
      <c r="V568" s="6" t="str">
        <f t="shared" si="142"/>
        <v/>
      </c>
      <c r="W568" s="49"/>
    </row>
    <row r="569" spans="2:23" ht="13.5" customHeight="1" x14ac:dyDescent="0.25">
      <c r="B569" s="134" t="str">
        <f t="shared" si="143"/>
        <v/>
      </c>
      <c r="C569" s="136"/>
      <c r="D569" s="20" t="str">
        <f t="shared" si="146"/>
        <v/>
      </c>
      <c r="E569" s="17" t="str">
        <f t="shared" si="134"/>
        <v/>
      </c>
      <c r="F569" s="17" t="str">
        <f t="shared" si="135"/>
        <v/>
      </c>
      <c r="G569" s="17" t="str">
        <f t="shared" si="136"/>
        <v/>
      </c>
      <c r="H569" s="17" t="str">
        <f t="shared" si="147"/>
        <v/>
      </c>
      <c r="I569" s="17" t="str">
        <f t="shared" si="137"/>
        <v/>
      </c>
      <c r="J569" s="17" t="str">
        <f t="shared" si="138"/>
        <v/>
      </c>
      <c r="K569" s="17" t="str">
        <f t="shared" si="148"/>
        <v/>
      </c>
      <c r="L569" s="14" t="str">
        <f t="shared" si="145"/>
        <v/>
      </c>
      <c r="M569" s="14" t="str">
        <f t="shared" si="149"/>
        <v/>
      </c>
      <c r="N569" s="14" t="str">
        <f t="shared" si="144"/>
        <v/>
      </c>
      <c r="O569" s="14"/>
      <c r="P569" s="14"/>
      <c r="Q569" s="14"/>
      <c r="R569" s="14"/>
      <c r="S569" s="14" t="str">
        <f t="shared" si="139"/>
        <v/>
      </c>
      <c r="T569" s="14" t="str">
        <f t="shared" si="140"/>
        <v/>
      </c>
      <c r="U569" s="21" t="str">
        <f t="shared" si="141"/>
        <v/>
      </c>
      <c r="V569" s="6" t="str">
        <f t="shared" si="142"/>
        <v/>
      </c>
      <c r="W569" s="49"/>
    </row>
    <row r="570" spans="2:23" ht="13.5" customHeight="1" x14ac:dyDescent="0.25">
      <c r="B570" s="134" t="str">
        <f t="shared" si="143"/>
        <v/>
      </c>
      <c r="C570" s="136"/>
      <c r="D570" s="20" t="str">
        <f t="shared" si="146"/>
        <v/>
      </c>
      <c r="E570" s="17" t="str">
        <f t="shared" si="134"/>
        <v/>
      </c>
      <c r="F570" s="17" t="str">
        <f t="shared" si="135"/>
        <v/>
      </c>
      <c r="G570" s="17" t="str">
        <f t="shared" si="136"/>
        <v/>
      </c>
      <c r="H570" s="17" t="str">
        <f t="shared" si="147"/>
        <v/>
      </c>
      <c r="I570" s="17" t="str">
        <f t="shared" si="137"/>
        <v/>
      </c>
      <c r="J570" s="17" t="str">
        <f t="shared" si="138"/>
        <v/>
      </c>
      <c r="K570" s="17" t="str">
        <f t="shared" si="148"/>
        <v/>
      </c>
      <c r="L570" s="14" t="str">
        <f t="shared" si="145"/>
        <v/>
      </c>
      <c r="M570" s="14" t="str">
        <f t="shared" si="149"/>
        <v/>
      </c>
      <c r="N570" s="14" t="str">
        <f t="shared" si="144"/>
        <v/>
      </c>
      <c r="O570" s="14"/>
      <c r="P570" s="14"/>
      <c r="Q570" s="14"/>
      <c r="R570" s="14"/>
      <c r="S570" s="14" t="str">
        <f t="shared" si="139"/>
        <v/>
      </c>
      <c r="T570" s="14" t="str">
        <f t="shared" si="140"/>
        <v/>
      </c>
      <c r="U570" s="21" t="str">
        <f t="shared" si="141"/>
        <v/>
      </c>
      <c r="V570" s="6" t="str">
        <f t="shared" si="142"/>
        <v/>
      </c>
      <c r="W570" s="49"/>
    </row>
    <row r="571" spans="2:23" ht="13.5" customHeight="1" x14ac:dyDescent="0.25">
      <c r="B571" s="134" t="str">
        <f t="shared" si="143"/>
        <v/>
      </c>
      <c r="C571" s="136"/>
      <c r="D571" s="20" t="str">
        <f t="shared" si="146"/>
        <v/>
      </c>
      <c r="E571" s="17" t="str">
        <f t="shared" si="134"/>
        <v/>
      </c>
      <c r="F571" s="17" t="str">
        <f t="shared" si="135"/>
        <v/>
      </c>
      <c r="G571" s="17" t="str">
        <f t="shared" si="136"/>
        <v/>
      </c>
      <c r="H571" s="17" t="str">
        <f t="shared" si="147"/>
        <v/>
      </c>
      <c r="I571" s="17" t="str">
        <f t="shared" si="137"/>
        <v/>
      </c>
      <c r="J571" s="17" t="str">
        <f t="shared" si="138"/>
        <v/>
      </c>
      <c r="K571" s="17" t="str">
        <f t="shared" si="148"/>
        <v/>
      </c>
      <c r="L571" s="14" t="str">
        <f t="shared" si="145"/>
        <v/>
      </c>
      <c r="M571" s="14" t="str">
        <f t="shared" si="149"/>
        <v/>
      </c>
      <c r="N571" s="14" t="str">
        <f t="shared" si="144"/>
        <v/>
      </c>
      <c r="O571" s="14"/>
      <c r="P571" s="14"/>
      <c r="Q571" s="14"/>
      <c r="R571" s="14"/>
      <c r="S571" s="14" t="str">
        <f t="shared" si="139"/>
        <v/>
      </c>
      <c r="T571" s="14" t="str">
        <f t="shared" si="140"/>
        <v/>
      </c>
      <c r="U571" s="21" t="str">
        <f t="shared" si="141"/>
        <v/>
      </c>
      <c r="V571" s="6" t="str">
        <f t="shared" si="142"/>
        <v/>
      </c>
      <c r="W571" s="49"/>
    </row>
    <row r="572" spans="2:23" ht="13.5" customHeight="1" x14ac:dyDescent="0.25">
      <c r="B572" s="134" t="str">
        <f t="shared" si="143"/>
        <v/>
      </c>
      <c r="C572" s="136"/>
      <c r="D572" s="20" t="str">
        <f t="shared" si="146"/>
        <v/>
      </c>
      <c r="E572" s="17" t="str">
        <f t="shared" si="134"/>
        <v/>
      </c>
      <c r="F572" s="17" t="str">
        <f t="shared" si="135"/>
        <v/>
      </c>
      <c r="G572" s="17" t="str">
        <f t="shared" si="136"/>
        <v/>
      </c>
      <c r="H572" s="17" t="str">
        <f t="shared" si="147"/>
        <v/>
      </c>
      <c r="I572" s="17" t="str">
        <f t="shared" si="137"/>
        <v/>
      </c>
      <c r="J572" s="17" t="str">
        <f t="shared" si="138"/>
        <v/>
      </c>
      <c r="K572" s="17" t="str">
        <f t="shared" si="148"/>
        <v/>
      </c>
      <c r="L572" s="14" t="str">
        <f t="shared" si="145"/>
        <v/>
      </c>
      <c r="M572" s="14" t="str">
        <f t="shared" si="149"/>
        <v/>
      </c>
      <c r="N572" s="14" t="str">
        <f t="shared" si="144"/>
        <v/>
      </c>
      <c r="O572" s="14"/>
      <c r="P572" s="14"/>
      <c r="Q572" s="14"/>
      <c r="R572" s="14"/>
      <c r="S572" s="14" t="str">
        <f t="shared" si="139"/>
        <v/>
      </c>
      <c r="T572" s="14" t="str">
        <f t="shared" si="140"/>
        <v/>
      </c>
      <c r="U572" s="21" t="str">
        <f t="shared" si="141"/>
        <v/>
      </c>
      <c r="V572" s="6" t="str">
        <f t="shared" si="142"/>
        <v/>
      </c>
      <c r="W572" s="49"/>
    </row>
    <row r="573" spans="2:23" ht="13.5" customHeight="1" x14ac:dyDescent="0.25">
      <c r="B573" s="134" t="str">
        <f t="shared" si="143"/>
        <v/>
      </c>
      <c r="C573" s="136"/>
      <c r="D573" s="20" t="str">
        <f t="shared" si="146"/>
        <v/>
      </c>
      <c r="E573" s="17" t="str">
        <f t="shared" si="134"/>
        <v/>
      </c>
      <c r="F573" s="17" t="str">
        <f t="shared" si="135"/>
        <v/>
      </c>
      <c r="G573" s="17" t="str">
        <f t="shared" si="136"/>
        <v/>
      </c>
      <c r="H573" s="17" t="str">
        <f t="shared" si="147"/>
        <v/>
      </c>
      <c r="I573" s="17" t="str">
        <f t="shared" si="137"/>
        <v/>
      </c>
      <c r="J573" s="17" t="str">
        <f t="shared" si="138"/>
        <v/>
      </c>
      <c r="K573" s="17" t="str">
        <f t="shared" si="148"/>
        <v/>
      </c>
      <c r="L573" s="14" t="str">
        <f t="shared" si="145"/>
        <v/>
      </c>
      <c r="M573" s="14" t="str">
        <f t="shared" si="149"/>
        <v/>
      </c>
      <c r="N573" s="14" t="str">
        <f t="shared" si="144"/>
        <v/>
      </c>
      <c r="O573" s="14"/>
      <c r="P573" s="14"/>
      <c r="Q573" s="14"/>
      <c r="R573" s="14"/>
      <c r="S573" s="14" t="str">
        <f t="shared" si="139"/>
        <v/>
      </c>
      <c r="T573" s="14" t="str">
        <f t="shared" si="140"/>
        <v/>
      </c>
      <c r="U573" s="21" t="str">
        <f t="shared" si="141"/>
        <v/>
      </c>
      <c r="V573" s="6" t="str">
        <f t="shared" si="142"/>
        <v/>
      </c>
      <c r="W573" s="49"/>
    </row>
    <row r="574" spans="2:23" ht="13.5" customHeight="1" x14ac:dyDescent="0.25">
      <c r="B574" s="134" t="str">
        <f t="shared" si="143"/>
        <v/>
      </c>
      <c r="C574" s="136"/>
      <c r="D574" s="20" t="str">
        <f t="shared" si="146"/>
        <v/>
      </c>
      <c r="E574" s="17" t="str">
        <f t="shared" si="134"/>
        <v/>
      </c>
      <c r="F574" s="17" t="str">
        <f t="shared" si="135"/>
        <v/>
      </c>
      <c r="G574" s="17" t="str">
        <f t="shared" si="136"/>
        <v/>
      </c>
      <c r="H574" s="17" t="str">
        <f t="shared" si="147"/>
        <v/>
      </c>
      <c r="I574" s="17" t="str">
        <f t="shared" si="137"/>
        <v/>
      </c>
      <c r="J574" s="17" t="str">
        <f t="shared" si="138"/>
        <v/>
      </c>
      <c r="K574" s="17" t="str">
        <f t="shared" si="148"/>
        <v/>
      </c>
      <c r="L574" s="14" t="str">
        <f t="shared" si="145"/>
        <v/>
      </c>
      <c r="M574" s="14" t="str">
        <f t="shared" si="149"/>
        <v/>
      </c>
      <c r="N574" s="14" t="str">
        <f t="shared" si="144"/>
        <v/>
      </c>
      <c r="O574" s="14"/>
      <c r="P574" s="14"/>
      <c r="Q574" s="14"/>
      <c r="R574" s="14"/>
      <c r="S574" s="14" t="str">
        <f t="shared" si="139"/>
        <v/>
      </c>
      <c r="T574" s="14" t="str">
        <f t="shared" si="140"/>
        <v/>
      </c>
      <c r="U574" s="21" t="str">
        <f t="shared" si="141"/>
        <v/>
      </c>
      <c r="V574" s="6" t="str">
        <f t="shared" si="142"/>
        <v/>
      </c>
      <c r="W574" s="49"/>
    </row>
    <row r="575" spans="2:23" ht="13.5" customHeight="1" x14ac:dyDescent="0.25">
      <c r="B575" s="134" t="str">
        <f t="shared" si="143"/>
        <v/>
      </c>
      <c r="C575" s="136"/>
      <c r="D575" s="20" t="str">
        <f t="shared" si="146"/>
        <v/>
      </c>
      <c r="E575" s="17" t="str">
        <f t="shared" si="134"/>
        <v/>
      </c>
      <c r="F575" s="17" t="str">
        <f t="shared" si="135"/>
        <v/>
      </c>
      <c r="G575" s="17" t="str">
        <f t="shared" si="136"/>
        <v/>
      </c>
      <c r="H575" s="17" t="str">
        <f t="shared" si="147"/>
        <v/>
      </c>
      <c r="I575" s="17" t="str">
        <f t="shared" si="137"/>
        <v/>
      </c>
      <c r="J575" s="17" t="str">
        <f t="shared" si="138"/>
        <v/>
      </c>
      <c r="K575" s="17" t="str">
        <f t="shared" si="148"/>
        <v/>
      </c>
      <c r="L575" s="14" t="str">
        <f t="shared" si="145"/>
        <v/>
      </c>
      <c r="M575" s="14" t="str">
        <f t="shared" si="149"/>
        <v/>
      </c>
      <c r="N575" s="14" t="str">
        <f t="shared" si="144"/>
        <v/>
      </c>
      <c r="O575" s="14"/>
      <c r="P575" s="14"/>
      <c r="Q575" s="14"/>
      <c r="R575" s="14"/>
      <c r="S575" s="14" t="str">
        <f t="shared" si="139"/>
        <v/>
      </c>
      <c r="T575" s="14" t="str">
        <f t="shared" si="140"/>
        <v/>
      </c>
      <c r="U575" s="21" t="str">
        <f t="shared" si="141"/>
        <v/>
      </c>
      <c r="V575" s="6" t="str">
        <f t="shared" si="142"/>
        <v/>
      </c>
      <c r="W575" s="49"/>
    </row>
    <row r="576" spans="2:23" ht="13.5" customHeight="1" x14ac:dyDescent="0.25">
      <c r="B576" s="134" t="str">
        <f t="shared" si="143"/>
        <v/>
      </c>
      <c r="C576" s="136"/>
      <c r="D576" s="20" t="str">
        <f t="shared" si="146"/>
        <v/>
      </c>
      <c r="E576" s="17" t="str">
        <f t="shared" si="134"/>
        <v/>
      </c>
      <c r="F576" s="17" t="str">
        <f t="shared" si="135"/>
        <v/>
      </c>
      <c r="G576" s="17" t="str">
        <f t="shared" si="136"/>
        <v/>
      </c>
      <c r="H576" s="17" t="str">
        <f t="shared" si="147"/>
        <v/>
      </c>
      <c r="I576" s="17" t="str">
        <f t="shared" si="137"/>
        <v/>
      </c>
      <c r="J576" s="17" t="str">
        <f t="shared" si="138"/>
        <v/>
      </c>
      <c r="K576" s="17" t="str">
        <f t="shared" si="148"/>
        <v/>
      </c>
      <c r="L576" s="14" t="str">
        <f t="shared" si="145"/>
        <v/>
      </c>
      <c r="M576" s="14" t="str">
        <f t="shared" si="149"/>
        <v/>
      </c>
      <c r="N576" s="14" t="str">
        <f t="shared" si="144"/>
        <v/>
      </c>
      <c r="O576" s="14"/>
      <c r="P576" s="14"/>
      <c r="Q576" s="14"/>
      <c r="R576" s="14"/>
      <c r="S576" s="14" t="str">
        <f t="shared" si="139"/>
        <v/>
      </c>
      <c r="T576" s="14" t="str">
        <f t="shared" si="140"/>
        <v/>
      </c>
      <c r="U576" s="21" t="str">
        <f t="shared" si="141"/>
        <v/>
      </c>
      <c r="V576" s="6" t="str">
        <f t="shared" si="142"/>
        <v/>
      </c>
      <c r="W576" s="49"/>
    </row>
    <row r="577" spans="2:23" ht="13.5" customHeight="1" x14ac:dyDescent="0.25">
      <c r="B577" s="134" t="str">
        <f t="shared" si="143"/>
        <v/>
      </c>
      <c r="C577" s="136"/>
      <c r="D577" s="20" t="str">
        <f t="shared" si="146"/>
        <v/>
      </c>
      <c r="E577" s="17" t="str">
        <f t="shared" si="134"/>
        <v/>
      </c>
      <c r="F577" s="17" t="str">
        <f t="shared" si="135"/>
        <v/>
      </c>
      <c r="G577" s="17" t="str">
        <f t="shared" si="136"/>
        <v/>
      </c>
      <c r="H577" s="17" t="str">
        <f t="shared" si="147"/>
        <v/>
      </c>
      <c r="I577" s="17" t="str">
        <f t="shared" si="137"/>
        <v/>
      </c>
      <c r="J577" s="17" t="str">
        <f t="shared" si="138"/>
        <v/>
      </c>
      <c r="K577" s="17" t="str">
        <f t="shared" si="148"/>
        <v/>
      </c>
      <c r="L577" s="14" t="str">
        <f t="shared" si="145"/>
        <v/>
      </c>
      <c r="M577" s="14" t="str">
        <f t="shared" si="149"/>
        <v/>
      </c>
      <c r="N577" s="14" t="str">
        <f t="shared" si="144"/>
        <v/>
      </c>
      <c r="O577" s="14"/>
      <c r="P577" s="14"/>
      <c r="Q577" s="14"/>
      <c r="R577" s="14"/>
      <c r="S577" s="14" t="str">
        <f t="shared" si="139"/>
        <v/>
      </c>
      <c r="T577" s="14" t="str">
        <f t="shared" si="140"/>
        <v/>
      </c>
      <c r="U577" s="21" t="str">
        <f t="shared" si="141"/>
        <v/>
      </c>
      <c r="V577" s="6" t="str">
        <f t="shared" si="142"/>
        <v/>
      </c>
      <c r="W577" s="49"/>
    </row>
    <row r="578" spans="2:23" ht="13.5" customHeight="1" x14ac:dyDescent="0.25">
      <c r="B578" s="134" t="str">
        <f t="shared" si="143"/>
        <v/>
      </c>
      <c r="C578" s="136"/>
      <c r="D578" s="20" t="str">
        <f t="shared" si="146"/>
        <v/>
      </c>
      <c r="E578" s="17" t="str">
        <f t="shared" ref="E578:E641" si="150">IF(C578="","",C578^Lambda2)</f>
        <v/>
      </c>
      <c r="F578" s="17" t="str">
        <f t="shared" ref="F578:F641" si="151">IF(C578="","",mr_lcl)</f>
        <v/>
      </c>
      <c r="G578" s="17" t="str">
        <f t="shared" ref="G578:G641" si="152">IF(C578="","",mr_uclB)</f>
        <v/>
      </c>
      <c r="H578" s="17" t="str">
        <f t="shared" si="147"/>
        <v/>
      </c>
      <c r="I578" s="17" t="str">
        <f t="shared" ref="I578:I641" si="153">IF(C578="","",i_lclB)</f>
        <v/>
      </c>
      <c r="J578" s="17" t="str">
        <f t="shared" ref="J578:J641" si="154">IF(C578="","",i_uclB)</f>
        <v/>
      </c>
      <c r="K578" s="17" t="str">
        <f t="shared" si="148"/>
        <v/>
      </c>
      <c r="L578" s="14" t="str">
        <f t="shared" si="145"/>
        <v/>
      </c>
      <c r="M578" s="14" t="str">
        <f t="shared" si="149"/>
        <v/>
      </c>
      <c r="N578" s="14" t="str">
        <f t="shared" si="144"/>
        <v/>
      </c>
      <c r="O578" s="14"/>
      <c r="P578" s="14"/>
      <c r="Q578" s="14"/>
      <c r="R578" s="14"/>
      <c r="S578" s="14" t="str">
        <f t="shared" ref="S578:S641" si="155">IF(C578="","",IF(OR(AND(osc=TRUE,COUNT(C578:C591)=14,C578&gt;C579,C579&lt;C580,C580&gt;C581,C581&lt;C582,C582&gt;C583,C583&lt;C584,C584&gt;C585,C585&lt;C586,C586&gt;C587,C587&lt;C588,C588&gt;C589,C589&lt;C590,C590&gt;C591),AND(osc=TRUE,COUNT(C578:C591)=14,C578&lt;C579,C579&gt;C580,C580&lt;C581,C581&gt;C582,C582&lt;C583,C583&gt;C584,C584&lt;C585,C585&gt;C586,C586&lt;C587,C587&gt;C588,C588&lt;C589,C589&gt;C590,C590&lt;C591)),"SPECIAL CAUSE-Ind Oscillations",""))</f>
        <v/>
      </c>
      <c r="T578" s="14" t="str">
        <f t="shared" ref="T578:T641" si="156">IF(C578="","",IF(AND(var_red=TRUE,i_avg+I_std&gt;MAX(E578:E592),i_avg-I_std&lt;MIN(E578:E592),COUNT(E578:E592)=15),"SPECIAL CAUSE-Variation Reduced",""))</f>
        <v/>
      </c>
      <c r="U578" s="21" t="str">
        <f t="shared" si="141"/>
        <v/>
      </c>
      <c r="V578" s="6" t="str">
        <f t="shared" si="142"/>
        <v/>
      </c>
      <c r="W578" s="49"/>
    </row>
    <row r="579" spans="2:23" ht="13.5" customHeight="1" x14ac:dyDescent="0.25">
      <c r="B579" s="134" t="str">
        <f t="shared" si="143"/>
        <v/>
      </c>
      <c r="C579" s="136"/>
      <c r="D579" s="20" t="str">
        <f t="shared" si="146"/>
        <v/>
      </c>
      <c r="E579" s="17" t="str">
        <f t="shared" si="150"/>
        <v/>
      </c>
      <c r="F579" s="17" t="str">
        <f t="shared" si="151"/>
        <v/>
      </c>
      <c r="G579" s="17" t="str">
        <f t="shared" si="152"/>
        <v/>
      </c>
      <c r="H579" s="17" t="str">
        <f t="shared" si="147"/>
        <v/>
      </c>
      <c r="I579" s="17" t="str">
        <f t="shared" si="153"/>
        <v/>
      </c>
      <c r="J579" s="17" t="str">
        <f t="shared" si="154"/>
        <v/>
      </c>
      <c r="K579" s="17" t="str">
        <f t="shared" si="148"/>
        <v/>
      </c>
      <c r="L579" s="14" t="str">
        <f t="shared" si="145"/>
        <v/>
      </c>
      <c r="M579" s="14" t="str">
        <f t="shared" si="149"/>
        <v/>
      </c>
      <c r="N579" s="14" t="str">
        <f t="shared" si="144"/>
        <v/>
      </c>
      <c r="O579" s="14"/>
      <c r="P579" s="14"/>
      <c r="Q579" s="14"/>
      <c r="R579" s="14"/>
      <c r="S579" s="14" t="str">
        <f t="shared" si="155"/>
        <v/>
      </c>
      <c r="T579" s="14" t="str">
        <f t="shared" si="156"/>
        <v/>
      </c>
      <c r="U579" s="21" t="str">
        <f t="shared" ref="U579:U642" si="157">IF(C579="","",IF(L579&lt;&gt;"",L579,IF(M579&lt;&gt;"",M579,IF(N579&lt;&gt;"",N579,IF(S579&lt;&gt;"",S579,IF(T579&lt;&gt;"",T579,"Common Cause"))))))</f>
        <v/>
      </c>
      <c r="V579" s="6" t="str">
        <f t="shared" ref="V579:V642" si="158">IF(C579="","",IF(OR(L579&gt;"",M579&gt;"",N579&gt;"",S579&gt;"",T579&gt;""),"UNSTABLE","stable"))</f>
        <v/>
      </c>
      <c r="W579" s="49"/>
    </row>
    <row r="580" spans="2:23" ht="13.5" customHeight="1" x14ac:dyDescent="0.25">
      <c r="B580" s="134" t="str">
        <f t="shared" ref="B580:B643" si="159">IF(C580="","",IF(_xlfn.ISFORMULA(B579),B579+1,""))</f>
        <v/>
      </c>
      <c r="C580" s="136"/>
      <c r="D580" s="20" t="str">
        <f t="shared" si="146"/>
        <v/>
      </c>
      <c r="E580" s="17" t="str">
        <f t="shared" si="150"/>
        <v/>
      </c>
      <c r="F580" s="17" t="str">
        <f t="shared" si="151"/>
        <v/>
      </c>
      <c r="G580" s="17" t="str">
        <f t="shared" si="152"/>
        <v/>
      </c>
      <c r="H580" s="17" t="str">
        <f t="shared" si="147"/>
        <v/>
      </c>
      <c r="I580" s="17" t="str">
        <f t="shared" si="153"/>
        <v/>
      </c>
      <c r="J580" s="17" t="str">
        <f t="shared" si="154"/>
        <v/>
      </c>
      <c r="K580" s="17" t="str">
        <f t="shared" si="148"/>
        <v/>
      </c>
      <c r="L580" s="14" t="str">
        <f t="shared" si="145"/>
        <v/>
      </c>
      <c r="M580" s="14" t="str">
        <f t="shared" si="149"/>
        <v/>
      </c>
      <c r="N580" s="14" t="str">
        <f t="shared" ref="N580:N643" si="160">IF(C580="","",IF(AND(COUNT(D580:D588)=9,OR(MAX(D580:D588)&lt;AVERAGE(D:D),MIN(D580:D588)&gt;AVERAGE(D:D))),"MR Shift",IF(AND(COUNT(E580:E588)=9,OR(MAX(E580:E588)&lt;AVERAGE(E:E),MIN(E580:E588)&gt;AVERAGE(E:E))),"SPECIAL CAUSE-Ind Shift","")))</f>
        <v/>
      </c>
      <c r="O580" s="14"/>
      <c r="P580" s="14"/>
      <c r="Q580" s="14"/>
      <c r="R580" s="14"/>
      <c r="S580" s="14" t="str">
        <f t="shared" si="155"/>
        <v/>
      </c>
      <c r="T580" s="14" t="str">
        <f t="shared" si="156"/>
        <v/>
      </c>
      <c r="U580" s="21" t="str">
        <f t="shared" si="157"/>
        <v/>
      </c>
      <c r="V580" s="6" t="str">
        <f t="shared" si="158"/>
        <v/>
      </c>
      <c r="W580" s="49"/>
    </row>
    <row r="581" spans="2:23" ht="13.5" customHeight="1" x14ac:dyDescent="0.25">
      <c r="B581" s="134" t="str">
        <f t="shared" si="159"/>
        <v/>
      </c>
      <c r="C581" s="136"/>
      <c r="D581" s="20" t="str">
        <f t="shared" si="146"/>
        <v/>
      </c>
      <c r="E581" s="17" t="str">
        <f t="shared" si="150"/>
        <v/>
      </c>
      <c r="F581" s="17" t="str">
        <f t="shared" si="151"/>
        <v/>
      </c>
      <c r="G581" s="17" t="str">
        <f t="shared" si="152"/>
        <v/>
      </c>
      <c r="H581" s="17" t="str">
        <f t="shared" si="147"/>
        <v/>
      </c>
      <c r="I581" s="17" t="str">
        <f t="shared" si="153"/>
        <v/>
      </c>
      <c r="J581" s="17" t="str">
        <f t="shared" si="154"/>
        <v/>
      </c>
      <c r="K581" s="17" t="str">
        <f t="shared" si="148"/>
        <v/>
      </c>
      <c r="L581" s="14" t="str">
        <f t="shared" si="145"/>
        <v/>
      </c>
      <c r="M581" s="14" t="str">
        <f t="shared" si="149"/>
        <v/>
      </c>
      <c r="N581" s="14" t="str">
        <f t="shared" si="160"/>
        <v/>
      </c>
      <c r="O581" s="14"/>
      <c r="P581" s="14"/>
      <c r="Q581" s="14"/>
      <c r="R581" s="14"/>
      <c r="S581" s="14" t="str">
        <f t="shared" si="155"/>
        <v/>
      </c>
      <c r="T581" s="14" t="str">
        <f t="shared" si="156"/>
        <v/>
      </c>
      <c r="U581" s="21" t="str">
        <f t="shared" si="157"/>
        <v/>
      </c>
      <c r="V581" s="6" t="str">
        <f t="shared" si="158"/>
        <v/>
      </c>
      <c r="W581" s="49"/>
    </row>
    <row r="582" spans="2:23" ht="13.5" customHeight="1" x14ac:dyDescent="0.25">
      <c r="B582" s="134" t="str">
        <f t="shared" si="159"/>
        <v/>
      </c>
      <c r="C582" s="136"/>
      <c r="D582" s="20" t="str">
        <f t="shared" si="146"/>
        <v/>
      </c>
      <c r="E582" s="17" t="str">
        <f t="shared" si="150"/>
        <v/>
      </c>
      <c r="F582" s="17" t="str">
        <f t="shared" si="151"/>
        <v/>
      </c>
      <c r="G582" s="17" t="str">
        <f t="shared" si="152"/>
        <v/>
      </c>
      <c r="H582" s="17" t="str">
        <f t="shared" si="147"/>
        <v/>
      </c>
      <c r="I582" s="17" t="str">
        <f t="shared" si="153"/>
        <v/>
      </c>
      <c r="J582" s="17" t="str">
        <f t="shared" si="154"/>
        <v/>
      </c>
      <c r="K582" s="17" t="str">
        <f t="shared" si="148"/>
        <v/>
      </c>
      <c r="L582" s="14" t="str">
        <f t="shared" si="145"/>
        <v/>
      </c>
      <c r="M582" s="14" t="str">
        <f t="shared" si="149"/>
        <v/>
      </c>
      <c r="N582" s="14" t="str">
        <f t="shared" si="160"/>
        <v/>
      </c>
      <c r="O582" s="14"/>
      <c r="P582" s="14"/>
      <c r="Q582" s="14"/>
      <c r="R582" s="14"/>
      <c r="S582" s="14" t="str">
        <f t="shared" si="155"/>
        <v/>
      </c>
      <c r="T582" s="14" t="str">
        <f t="shared" si="156"/>
        <v/>
      </c>
      <c r="U582" s="21" t="str">
        <f t="shared" si="157"/>
        <v/>
      </c>
      <c r="V582" s="6" t="str">
        <f t="shared" si="158"/>
        <v/>
      </c>
      <c r="W582" s="49"/>
    </row>
    <row r="583" spans="2:23" ht="13.5" customHeight="1" x14ac:dyDescent="0.25">
      <c r="B583" s="134" t="str">
        <f t="shared" si="159"/>
        <v/>
      </c>
      <c r="C583" s="136"/>
      <c r="D583" s="20" t="str">
        <f t="shared" si="146"/>
        <v/>
      </c>
      <c r="E583" s="17" t="str">
        <f t="shared" si="150"/>
        <v/>
      </c>
      <c r="F583" s="17" t="str">
        <f t="shared" si="151"/>
        <v/>
      </c>
      <c r="G583" s="17" t="str">
        <f t="shared" si="152"/>
        <v/>
      </c>
      <c r="H583" s="17" t="str">
        <f t="shared" si="147"/>
        <v/>
      </c>
      <c r="I583" s="17" t="str">
        <f t="shared" si="153"/>
        <v/>
      </c>
      <c r="J583" s="17" t="str">
        <f t="shared" si="154"/>
        <v/>
      </c>
      <c r="K583" s="17" t="str">
        <f t="shared" si="148"/>
        <v/>
      </c>
      <c r="L583" s="14" t="str">
        <f t="shared" si="145"/>
        <v/>
      </c>
      <c r="M583" s="14" t="str">
        <f t="shared" si="149"/>
        <v/>
      </c>
      <c r="N583" s="14" t="str">
        <f t="shared" si="160"/>
        <v/>
      </c>
      <c r="O583" s="14"/>
      <c r="P583" s="14"/>
      <c r="Q583" s="14"/>
      <c r="R583" s="14"/>
      <c r="S583" s="14" t="str">
        <f t="shared" si="155"/>
        <v/>
      </c>
      <c r="T583" s="14" t="str">
        <f t="shared" si="156"/>
        <v/>
      </c>
      <c r="U583" s="21" t="str">
        <f t="shared" si="157"/>
        <v/>
      </c>
      <c r="V583" s="6" t="str">
        <f t="shared" si="158"/>
        <v/>
      </c>
      <c r="W583" s="49"/>
    </row>
    <row r="584" spans="2:23" ht="13.5" customHeight="1" x14ac:dyDescent="0.25">
      <c r="B584" s="134" t="str">
        <f t="shared" si="159"/>
        <v/>
      </c>
      <c r="C584" s="136"/>
      <c r="D584" s="20" t="str">
        <f t="shared" si="146"/>
        <v/>
      </c>
      <c r="E584" s="17" t="str">
        <f t="shared" si="150"/>
        <v/>
      </c>
      <c r="F584" s="17" t="str">
        <f t="shared" si="151"/>
        <v/>
      </c>
      <c r="G584" s="17" t="str">
        <f t="shared" si="152"/>
        <v/>
      </c>
      <c r="H584" s="17" t="str">
        <f t="shared" si="147"/>
        <v/>
      </c>
      <c r="I584" s="17" t="str">
        <f t="shared" si="153"/>
        <v/>
      </c>
      <c r="J584" s="17" t="str">
        <f t="shared" si="154"/>
        <v/>
      </c>
      <c r="K584" s="17" t="str">
        <f t="shared" si="148"/>
        <v/>
      </c>
      <c r="L584" s="14" t="str">
        <f t="shared" si="145"/>
        <v/>
      </c>
      <c r="M584" s="14" t="str">
        <f t="shared" si="149"/>
        <v/>
      </c>
      <c r="N584" s="14" t="str">
        <f t="shared" si="160"/>
        <v/>
      </c>
      <c r="O584" s="14"/>
      <c r="P584" s="14"/>
      <c r="Q584" s="14"/>
      <c r="R584" s="14"/>
      <c r="S584" s="14" t="str">
        <f t="shared" si="155"/>
        <v/>
      </c>
      <c r="T584" s="14" t="str">
        <f t="shared" si="156"/>
        <v/>
      </c>
      <c r="U584" s="21" t="str">
        <f t="shared" si="157"/>
        <v/>
      </c>
      <c r="V584" s="6" t="str">
        <f t="shared" si="158"/>
        <v/>
      </c>
      <c r="W584" s="49"/>
    </row>
    <row r="585" spans="2:23" ht="13.5" customHeight="1" x14ac:dyDescent="0.25">
      <c r="B585" s="134" t="str">
        <f t="shared" si="159"/>
        <v/>
      </c>
      <c r="C585" s="136"/>
      <c r="D585" s="20" t="str">
        <f t="shared" si="146"/>
        <v/>
      </c>
      <c r="E585" s="17" t="str">
        <f t="shared" si="150"/>
        <v/>
      </c>
      <c r="F585" s="17" t="str">
        <f t="shared" si="151"/>
        <v/>
      </c>
      <c r="G585" s="17" t="str">
        <f t="shared" si="152"/>
        <v/>
      </c>
      <c r="H585" s="17" t="str">
        <f t="shared" si="147"/>
        <v/>
      </c>
      <c r="I585" s="17" t="str">
        <f t="shared" si="153"/>
        <v/>
      </c>
      <c r="J585" s="17" t="str">
        <f t="shared" si="154"/>
        <v/>
      </c>
      <c r="K585" s="17" t="str">
        <f t="shared" si="148"/>
        <v/>
      </c>
      <c r="L585" s="14" t="str">
        <f t="shared" si="145"/>
        <v/>
      </c>
      <c r="M585" s="14" t="str">
        <f t="shared" si="149"/>
        <v/>
      </c>
      <c r="N585" s="14" t="str">
        <f t="shared" si="160"/>
        <v/>
      </c>
      <c r="O585" s="14"/>
      <c r="P585" s="14"/>
      <c r="Q585" s="14"/>
      <c r="R585" s="14"/>
      <c r="S585" s="14" t="str">
        <f t="shared" si="155"/>
        <v/>
      </c>
      <c r="T585" s="14" t="str">
        <f t="shared" si="156"/>
        <v/>
      </c>
      <c r="U585" s="21" t="str">
        <f t="shared" si="157"/>
        <v/>
      </c>
      <c r="V585" s="6" t="str">
        <f t="shared" si="158"/>
        <v/>
      </c>
      <c r="W585" s="49"/>
    </row>
    <row r="586" spans="2:23" ht="13.5" customHeight="1" x14ac:dyDescent="0.25">
      <c r="B586" s="134" t="str">
        <f t="shared" si="159"/>
        <v/>
      </c>
      <c r="C586" s="136"/>
      <c r="D586" s="20" t="str">
        <f t="shared" si="146"/>
        <v/>
      </c>
      <c r="E586" s="17" t="str">
        <f t="shared" si="150"/>
        <v/>
      </c>
      <c r="F586" s="17" t="str">
        <f t="shared" si="151"/>
        <v/>
      </c>
      <c r="G586" s="17" t="str">
        <f t="shared" si="152"/>
        <v/>
      </c>
      <c r="H586" s="17" t="str">
        <f t="shared" si="147"/>
        <v/>
      </c>
      <c r="I586" s="17" t="str">
        <f t="shared" si="153"/>
        <v/>
      </c>
      <c r="J586" s="17" t="str">
        <f t="shared" si="154"/>
        <v/>
      </c>
      <c r="K586" s="17" t="str">
        <f t="shared" si="148"/>
        <v/>
      </c>
      <c r="L586" s="14" t="str">
        <f t="shared" si="145"/>
        <v/>
      </c>
      <c r="M586" s="14" t="str">
        <f t="shared" si="149"/>
        <v/>
      </c>
      <c r="N586" s="14" t="str">
        <f t="shared" si="160"/>
        <v/>
      </c>
      <c r="O586" s="14"/>
      <c r="P586" s="14"/>
      <c r="Q586" s="14"/>
      <c r="R586" s="14"/>
      <c r="S586" s="14" t="str">
        <f t="shared" si="155"/>
        <v/>
      </c>
      <c r="T586" s="14" t="str">
        <f t="shared" si="156"/>
        <v/>
      </c>
      <c r="U586" s="21" t="str">
        <f t="shared" si="157"/>
        <v/>
      </c>
      <c r="V586" s="6" t="str">
        <f t="shared" si="158"/>
        <v/>
      </c>
      <c r="W586" s="49"/>
    </row>
    <row r="587" spans="2:23" ht="13.5" customHeight="1" x14ac:dyDescent="0.25">
      <c r="B587" s="134" t="str">
        <f t="shared" si="159"/>
        <v/>
      </c>
      <c r="C587" s="136"/>
      <c r="D587" s="20" t="str">
        <f t="shared" si="146"/>
        <v/>
      </c>
      <c r="E587" s="17" t="str">
        <f t="shared" si="150"/>
        <v/>
      </c>
      <c r="F587" s="17" t="str">
        <f t="shared" si="151"/>
        <v/>
      </c>
      <c r="G587" s="17" t="str">
        <f t="shared" si="152"/>
        <v/>
      </c>
      <c r="H587" s="17" t="str">
        <f t="shared" si="147"/>
        <v/>
      </c>
      <c r="I587" s="17" t="str">
        <f t="shared" si="153"/>
        <v/>
      </c>
      <c r="J587" s="17" t="str">
        <f t="shared" si="154"/>
        <v/>
      </c>
      <c r="K587" s="17" t="str">
        <f t="shared" si="148"/>
        <v/>
      </c>
      <c r="L587" s="14" t="str">
        <f t="shared" si="145"/>
        <v/>
      </c>
      <c r="M587" s="14" t="str">
        <f t="shared" si="149"/>
        <v/>
      </c>
      <c r="N587" s="14" t="str">
        <f t="shared" si="160"/>
        <v/>
      </c>
      <c r="O587" s="14"/>
      <c r="P587" s="14"/>
      <c r="Q587" s="14"/>
      <c r="R587" s="14"/>
      <c r="S587" s="14" t="str">
        <f t="shared" si="155"/>
        <v/>
      </c>
      <c r="T587" s="14" t="str">
        <f t="shared" si="156"/>
        <v/>
      </c>
      <c r="U587" s="21" t="str">
        <f t="shared" si="157"/>
        <v/>
      </c>
      <c r="V587" s="6" t="str">
        <f t="shared" si="158"/>
        <v/>
      </c>
      <c r="W587" s="49"/>
    </row>
    <row r="588" spans="2:23" ht="13.5" customHeight="1" x14ac:dyDescent="0.25">
      <c r="B588" s="134" t="str">
        <f t="shared" si="159"/>
        <v/>
      </c>
      <c r="C588" s="136"/>
      <c r="D588" s="20" t="str">
        <f t="shared" si="146"/>
        <v/>
      </c>
      <c r="E588" s="17" t="str">
        <f t="shared" si="150"/>
        <v/>
      </c>
      <c r="F588" s="17" t="str">
        <f t="shared" si="151"/>
        <v/>
      </c>
      <c r="G588" s="17" t="str">
        <f t="shared" si="152"/>
        <v/>
      </c>
      <c r="H588" s="17" t="str">
        <f t="shared" si="147"/>
        <v/>
      </c>
      <c r="I588" s="17" t="str">
        <f t="shared" si="153"/>
        <v/>
      </c>
      <c r="J588" s="17" t="str">
        <f t="shared" si="154"/>
        <v/>
      </c>
      <c r="K588" s="17" t="str">
        <f t="shared" si="148"/>
        <v/>
      </c>
      <c r="L588" s="14" t="str">
        <f t="shared" si="145"/>
        <v/>
      </c>
      <c r="M588" s="14" t="str">
        <f t="shared" si="149"/>
        <v/>
      </c>
      <c r="N588" s="14" t="str">
        <f t="shared" si="160"/>
        <v/>
      </c>
      <c r="O588" s="14"/>
      <c r="P588" s="14"/>
      <c r="Q588" s="14"/>
      <c r="R588" s="14"/>
      <c r="S588" s="14" t="str">
        <f t="shared" si="155"/>
        <v/>
      </c>
      <c r="T588" s="14" t="str">
        <f t="shared" si="156"/>
        <v/>
      </c>
      <c r="U588" s="21" t="str">
        <f t="shared" si="157"/>
        <v/>
      </c>
      <c r="V588" s="6" t="str">
        <f t="shared" si="158"/>
        <v/>
      </c>
      <c r="W588" s="49"/>
    </row>
    <row r="589" spans="2:23" ht="13.5" customHeight="1" x14ac:dyDescent="0.25">
      <c r="B589" s="134" t="str">
        <f t="shared" si="159"/>
        <v/>
      </c>
      <c r="C589" s="136"/>
      <c r="D589" s="20" t="str">
        <f t="shared" si="146"/>
        <v/>
      </c>
      <c r="E589" s="17" t="str">
        <f t="shared" si="150"/>
        <v/>
      </c>
      <c r="F589" s="17" t="str">
        <f t="shared" si="151"/>
        <v/>
      </c>
      <c r="G589" s="17" t="str">
        <f t="shared" si="152"/>
        <v/>
      </c>
      <c r="H589" s="17" t="str">
        <f t="shared" si="147"/>
        <v/>
      </c>
      <c r="I589" s="17" t="str">
        <f t="shared" si="153"/>
        <v/>
      </c>
      <c r="J589" s="17" t="str">
        <f t="shared" si="154"/>
        <v/>
      </c>
      <c r="K589" s="17" t="str">
        <f t="shared" si="148"/>
        <v/>
      </c>
      <c r="L589" s="14" t="str">
        <f t="shared" si="145"/>
        <v/>
      </c>
      <c r="M589" s="14" t="str">
        <f t="shared" si="149"/>
        <v/>
      </c>
      <c r="N589" s="14" t="str">
        <f t="shared" si="160"/>
        <v/>
      </c>
      <c r="O589" s="14"/>
      <c r="P589" s="14"/>
      <c r="Q589" s="14"/>
      <c r="R589" s="14"/>
      <c r="S589" s="14" t="str">
        <f t="shared" si="155"/>
        <v/>
      </c>
      <c r="T589" s="14" t="str">
        <f t="shared" si="156"/>
        <v/>
      </c>
      <c r="U589" s="21" t="str">
        <f t="shared" si="157"/>
        <v/>
      </c>
      <c r="V589" s="6" t="str">
        <f t="shared" si="158"/>
        <v/>
      </c>
      <c r="W589" s="49"/>
    </row>
    <row r="590" spans="2:23" ht="13.5" customHeight="1" x14ac:dyDescent="0.25">
      <c r="B590" s="134" t="str">
        <f t="shared" si="159"/>
        <v/>
      </c>
      <c r="C590" s="136"/>
      <c r="D590" s="20" t="str">
        <f t="shared" si="146"/>
        <v/>
      </c>
      <c r="E590" s="17" t="str">
        <f t="shared" si="150"/>
        <v/>
      </c>
      <c r="F590" s="17" t="str">
        <f t="shared" si="151"/>
        <v/>
      </c>
      <c r="G590" s="17" t="str">
        <f t="shared" si="152"/>
        <v/>
      </c>
      <c r="H590" s="17" t="str">
        <f t="shared" si="147"/>
        <v/>
      </c>
      <c r="I590" s="17" t="str">
        <f t="shared" si="153"/>
        <v/>
      </c>
      <c r="J590" s="17" t="str">
        <f t="shared" si="154"/>
        <v/>
      </c>
      <c r="K590" s="17" t="str">
        <f t="shared" si="148"/>
        <v/>
      </c>
      <c r="L590" s="14" t="str">
        <f t="shared" si="145"/>
        <v/>
      </c>
      <c r="M590" s="14" t="str">
        <f t="shared" si="149"/>
        <v/>
      </c>
      <c r="N590" s="14" t="str">
        <f t="shared" si="160"/>
        <v/>
      </c>
      <c r="O590" s="14"/>
      <c r="P590" s="14"/>
      <c r="Q590" s="14"/>
      <c r="R590" s="14"/>
      <c r="S590" s="14" t="str">
        <f t="shared" si="155"/>
        <v/>
      </c>
      <c r="T590" s="14" t="str">
        <f t="shared" si="156"/>
        <v/>
      </c>
      <c r="U590" s="21" t="str">
        <f t="shared" si="157"/>
        <v/>
      </c>
      <c r="V590" s="6" t="str">
        <f t="shared" si="158"/>
        <v/>
      </c>
      <c r="W590" s="49"/>
    </row>
    <row r="591" spans="2:23" ht="13.5" customHeight="1" x14ac:dyDescent="0.25">
      <c r="B591" s="134" t="str">
        <f t="shared" si="159"/>
        <v/>
      </c>
      <c r="C591" s="136"/>
      <c r="D591" s="20" t="str">
        <f t="shared" si="146"/>
        <v/>
      </c>
      <c r="E591" s="17" t="str">
        <f t="shared" si="150"/>
        <v/>
      </c>
      <c r="F591" s="17" t="str">
        <f t="shared" si="151"/>
        <v/>
      </c>
      <c r="G591" s="17" t="str">
        <f t="shared" si="152"/>
        <v/>
      </c>
      <c r="H591" s="17" t="str">
        <f t="shared" si="147"/>
        <v/>
      </c>
      <c r="I591" s="17" t="str">
        <f t="shared" si="153"/>
        <v/>
      </c>
      <c r="J591" s="17" t="str">
        <f t="shared" si="154"/>
        <v/>
      </c>
      <c r="K591" s="17" t="str">
        <f t="shared" si="148"/>
        <v/>
      </c>
      <c r="L591" s="14" t="str">
        <f t="shared" si="145"/>
        <v/>
      </c>
      <c r="M591" s="14" t="str">
        <f t="shared" si="149"/>
        <v/>
      </c>
      <c r="N591" s="14" t="str">
        <f t="shared" si="160"/>
        <v/>
      </c>
      <c r="O591" s="14"/>
      <c r="P591" s="14"/>
      <c r="Q591" s="14"/>
      <c r="R591" s="14"/>
      <c r="S591" s="14" t="str">
        <f t="shared" si="155"/>
        <v/>
      </c>
      <c r="T591" s="14" t="str">
        <f t="shared" si="156"/>
        <v/>
      </c>
      <c r="U591" s="21" t="str">
        <f t="shared" si="157"/>
        <v/>
      </c>
      <c r="V591" s="6" t="str">
        <f t="shared" si="158"/>
        <v/>
      </c>
      <c r="W591" s="49"/>
    </row>
    <row r="592" spans="2:23" ht="13.5" customHeight="1" x14ac:dyDescent="0.25">
      <c r="B592" s="134" t="str">
        <f t="shared" si="159"/>
        <v/>
      </c>
      <c r="C592" s="136"/>
      <c r="D592" s="20" t="str">
        <f t="shared" si="146"/>
        <v/>
      </c>
      <c r="E592" s="17" t="str">
        <f t="shared" si="150"/>
        <v/>
      </c>
      <c r="F592" s="17" t="str">
        <f t="shared" si="151"/>
        <v/>
      </c>
      <c r="G592" s="17" t="str">
        <f t="shared" si="152"/>
        <v/>
      </c>
      <c r="H592" s="17" t="str">
        <f t="shared" si="147"/>
        <v/>
      </c>
      <c r="I592" s="17" t="str">
        <f t="shared" si="153"/>
        <v/>
      </c>
      <c r="J592" s="17" t="str">
        <f t="shared" si="154"/>
        <v/>
      </c>
      <c r="K592" s="17" t="str">
        <f t="shared" si="148"/>
        <v/>
      </c>
      <c r="L592" s="14" t="str">
        <f t="shared" si="145"/>
        <v/>
      </c>
      <c r="M592" s="14" t="str">
        <f t="shared" si="149"/>
        <v/>
      </c>
      <c r="N592" s="14" t="str">
        <f t="shared" si="160"/>
        <v/>
      </c>
      <c r="O592" s="14"/>
      <c r="P592" s="14"/>
      <c r="Q592" s="14"/>
      <c r="R592" s="14"/>
      <c r="S592" s="14" t="str">
        <f t="shared" si="155"/>
        <v/>
      </c>
      <c r="T592" s="14" t="str">
        <f t="shared" si="156"/>
        <v/>
      </c>
      <c r="U592" s="21" t="str">
        <f t="shared" si="157"/>
        <v/>
      </c>
      <c r="V592" s="6" t="str">
        <f t="shared" si="158"/>
        <v/>
      </c>
      <c r="W592" s="49"/>
    </row>
    <row r="593" spans="2:23" ht="13.5" customHeight="1" x14ac:dyDescent="0.25">
      <c r="B593" s="134" t="str">
        <f t="shared" si="159"/>
        <v/>
      </c>
      <c r="C593" s="136"/>
      <c r="D593" s="20" t="str">
        <f t="shared" si="146"/>
        <v/>
      </c>
      <c r="E593" s="17" t="str">
        <f t="shared" si="150"/>
        <v/>
      </c>
      <c r="F593" s="17" t="str">
        <f t="shared" si="151"/>
        <v/>
      </c>
      <c r="G593" s="17" t="str">
        <f t="shared" si="152"/>
        <v/>
      </c>
      <c r="H593" s="17" t="str">
        <f t="shared" si="147"/>
        <v/>
      </c>
      <c r="I593" s="17" t="str">
        <f t="shared" si="153"/>
        <v/>
      </c>
      <c r="J593" s="17" t="str">
        <f t="shared" si="154"/>
        <v/>
      </c>
      <c r="K593" s="17" t="str">
        <f t="shared" si="148"/>
        <v/>
      </c>
      <c r="L593" s="14" t="str">
        <f t="shared" si="145"/>
        <v/>
      </c>
      <c r="M593" s="14" t="str">
        <f t="shared" si="149"/>
        <v/>
      </c>
      <c r="N593" s="14" t="str">
        <f t="shared" si="160"/>
        <v/>
      </c>
      <c r="O593" s="14"/>
      <c r="P593" s="14"/>
      <c r="Q593" s="14"/>
      <c r="R593" s="14"/>
      <c r="S593" s="14" t="str">
        <f t="shared" si="155"/>
        <v/>
      </c>
      <c r="T593" s="14" t="str">
        <f t="shared" si="156"/>
        <v/>
      </c>
      <c r="U593" s="21" t="str">
        <f t="shared" si="157"/>
        <v/>
      </c>
      <c r="V593" s="6" t="str">
        <f t="shared" si="158"/>
        <v/>
      </c>
      <c r="W593" s="49"/>
    </row>
    <row r="594" spans="2:23" ht="13.5" customHeight="1" x14ac:dyDescent="0.25">
      <c r="B594" s="134" t="str">
        <f t="shared" si="159"/>
        <v/>
      </c>
      <c r="C594" s="136"/>
      <c r="D594" s="20" t="str">
        <f t="shared" si="146"/>
        <v/>
      </c>
      <c r="E594" s="17" t="str">
        <f t="shared" si="150"/>
        <v/>
      </c>
      <c r="F594" s="17" t="str">
        <f t="shared" si="151"/>
        <v/>
      </c>
      <c r="G594" s="17" t="str">
        <f t="shared" si="152"/>
        <v/>
      </c>
      <c r="H594" s="17" t="str">
        <f t="shared" si="147"/>
        <v/>
      </c>
      <c r="I594" s="17" t="str">
        <f t="shared" si="153"/>
        <v/>
      </c>
      <c r="J594" s="17" t="str">
        <f t="shared" si="154"/>
        <v/>
      </c>
      <c r="K594" s="17" t="str">
        <f t="shared" si="148"/>
        <v/>
      </c>
      <c r="L594" s="14" t="str">
        <f t="shared" si="145"/>
        <v/>
      </c>
      <c r="M594" s="14" t="str">
        <f t="shared" si="149"/>
        <v/>
      </c>
      <c r="N594" s="14" t="str">
        <f t="shared" si="160"/>
        <v/>
      </c>
      <c r="O594" s="14"/>
      <c r="P594" s="14"/>
      <c r="Q594" s="14"/>
      <c r="R594" s="14"/>
      <c r="S594" s="14" t="str">
        <f t="shared" si="155"/>
        <v/>
      </c>
      <c r="T594" s="14" t="str">
        <f t="shared" si="156"/>
        <v/>
      </c>
      <c r="U594" s="21" t="str">
        <f t="shared" si="157"/>
        <v/>
      </c>
      <c r="V594" s="6" t="str">
        <f t="shared" si="158"/>
        <v/>
      </c>
      <c r="W594" s="49"/>
    </row>
    <row r="595" spans="2:23" ht="13.5" customHeight="1" x14ac:dyDescent="0.25">
      <c r="B595" s="134" t="str">
        <f t="shared" si="159"/>
        <v/>
      </c>
      <c r="C595" s="136"/>
      <c r="D595" s="20" t="str">
        <f t="shared" si="146"/>
        <v/>
      </c>
      <c r="E595" s="17" t="str">
        <f t="shared" si="150"/>
        <v/>
      </c>
      <c r="F595" s="17" t="str">
        <f t="shared" si="151"/>
        <v/>
      </c>
      <c r="G595" s="17" t="str">
        <f t="shared" si="152"/>
        <v/>
      </c>
      <c r="H595" s="17" t="str">
        <f t="shared" si="147"/>
        <v/>
      </c>
      <c r="I595" s="17" t="str">
        <f t="shared" si="153"/>
        <v/>
      </c>
      <c r="J595" s="17" t="str">
        <f t="shared" si="154"/>
        <v/>
      </c>
      <c r="K595" s="17" t="str">
        <f t="shared" si="148"/>
        <v/>
      </c>
      <c r="L595" s="14" t="str">
        <f t="shared" ref="L595:L658" si="161">IF(D595="","",IF(OR(D595&gt;G595,D595&lt;F595),"SPECIAL CAUSE-MR Outlier",IF(OR(E595&gt;J595,E595&lt;I595),"SPECIAL CAUSE-Ind Outlier","")))</f>
        <v/>
      </c>
      <c r="M595" s="14" t="str">
        <f t="shared" si="149"/>
        <v/>
      </c>
      <c r="N595" s="14" t="str">
        <f t="shared" si="160"/>
        <v/>
      </c>
      <c r="O595" s="14"/>
      <c r="P595" s="14"/>
      <c r="Q595" s="14"/>
      <c r="R595" s="14"/>
      <c r="S595" s="14" t="str">
        <f t="shared" si="155"/>
        <v/>
      </c>
      <c r="T595" s="14" t="str">
        <f t="shared" si="156"/>
        <v/>
      </c>
      <c r="U595" s="21" t="str">
        <f t="shared" si="157"/>
        <v/>
      </c>
      <c r="V595" s="6" t="str">
        <f t="shared" si="158"/>
        <v/>
      </c>
      <c r="W595" s="49"/>
    </row>
    <row r="596" spans="2:23" ht="13.5" customHeight="1" x14ac:dyDescent="0.25">
      <c r="B596" s="134" t="str">
        <f t="shared" si="159"/>
        <v/>
      </c>
      <c r="C596" s="136"/>
      <c r="D596" s="20" t="str">
        <f t="shared" si="146"/>
        <v/>
      </c>
      <c r="E596" s="17" t="str">
        <f t="shared" si="150"/>
        <v/>
      </c>
      <c r="F596" s="17" t="str">
        <f t="shared" si="151"/>
        <v/>
      </c>
      <c r="G596" s="17" t="str">
        <f t="shared" si="152"/>
        <v/>
      </c>
      <c r="H596" s="17" t="str">
        <f t="shared" si="147"/>
        <v/>
      </c>
      <c r="I596" s="17" t="str">
        <f t="shared" si="153"/>
        <v/>
      </c>
      <c r="J596" s="17" t="str">
        <f t="shared" si="154"/>
        <v/>
      </c>
      <c r="K596" s="17" t="str">
        <f t="shared" si="148"/>
        <v/>
      </c>
      <c r="L596" s="14" t="str">
        <f t="shared" si="161"/>
        <v/>
      </c>
      <c r="M596" s="14" t="str">
        <f t="shared" si="149"/>
        <v/>
      </c>
      <c r="N596" s="14" t="str">
        <f t="shared" si="160"/>
        <v/>
      </c>
      <c r="O596" s="14"/>
      <c r="P596" s="14"/>
      <c r="Q596" s="14"/>
      <c r="R596" s="14"/>
      <c r="S596" s="14" t="str">
        <f t="shared" si="155"/>
        <v/>
      </c>
      <c r="T596" s="14" t="str">
        <f t="shared" si="156"/>
        <v/>
      </c>
      <c r="U596" s="21" t="str">
        <f t="shared" si="157"/>
        <v/>
      </c>
      <c r="V596" s="6" t="str">
        <f t="shared" si="158"/>
        <v/>
      </c>
      <c r="W596" s="49"/>
    </row>
    <row r="597" spans="2:23" ht="13.5" customHeight="1" x14ac:dyDescent="0.25">
      <c r="B597" s="134" t="str">
        <f t="shared" si="159"/>
        <v/>
      </c>
      <c r="C597" s="136"/>
      <c r="D597" s="20" t="str">
        <f t="shared" si="146"/>
        <v/>
      </c>
      <c r="E597" s="17" t="str">
        <f t="shared" si="150"/>
        <v/>
      </c>
      <c r="F597" s="17" t="str">
        <f t="shared" si="151"/>
        <v/>
      </c>
      <c r="G597" s="17" t="str">
        <f t="shared" si="152"/>
        <v/>
      </c>
      <c r="H597" s="17" t="str">
        <f t="shared" si="147"/>
        <v/>
      </c>
      <c r="I597" s="17" t="str">
        <f t="shared" si="153"/>
        <v/>
      </c>
      <c r="J597" s="17" t="str">
        <f t="shared" si="154"/>
        <v/>
      </c>
      <c r="K597" s="17" t="str">
        <f t="shared" si="148"/>
        <v/>
      </c>
      <c r="L597" s="14" t="str">
        <f t="shared" si="161"/>
        <v/>
      </c>
      <c r="M597" s="14" t="str">
        <f t="shared" si="149"/>
        <v/>
      </c>
      <c r="N597" s="14" t="str">
        <f t="shared" si="160"/>
        <v/>
      </c>
      <c r="O597" s="14"/>
      <c r="P597" s="14"/>
      <c r="Q597" s="14"/>
      <c r="R597" s="14"/>
      <c r="S597" s="14" t="str">
        <f t="shared" si="155"/>
        <v/>
      </c>
      <c r="T597" s="14" t="str">
        <f t="shared" si="156"/>
        <v/>
      </c>
      <c r="U597" s="21" t="str">
        <f t="shared" si="157"/>
        <v/>
      </c>
      <c r="V597" s="6" t="str">
        <f t="shared" si="158"/>
        <v/>
      </c>
      <c r="W597" s="49"/>
    </row>
    <row r="598" spans="2:23" ht="13.5" customHeight="1" x14ac:dyDescent="0.25">
      <c r="B598" s="134" t="str">
        <f t="shared" si="159"/>
        <v/>
      </c>
      <c r="C598" s="136"/>
      <c r="D598" s="20" t="str">
        <f t="shared" si="146"/>
        <v/>
      </c>
      <c r="E598" s="17" t="str">
        <f t="shared" si="150"/>
        <v/>
      </c>
      <c r="F598" s="17" t="str">
        <f t="shared" si="151"/>
        <v/>
      </c>
      <c r="G598" s="17" t="str">
        <f t="shared" si="152"/>
        <v/>
      </c>
      <c r="H598" s="17" t="str">
        <f t="shared" si="147"/>
        <v/>
      </c>
      <c r="I598" s="17" t="str">
        <f t="shared" si="153"/>
        <v/>
      </c>
      <c r="J598" s="17" t="str">
        <f t="shared" si="154"/>
        <v/>
      </c>
      <c r="K598" s="17" t="str">
        <f t="shared" si="148"/>
        <v/>
      </c>
      <c r="L598" s="14" t="str">
        <f t="shared" si="161"/>
        <v/>
      </c>
      <c r="M598" s="14" t="str">
        <f t="shared" si="149"/>
        <v/>
      </c>
      <c r="N598" s="14" t="str">
        <f t="shared" si="160"/>
        <v/>
      </c>
      <c r="O598" s="14"/>
      <c r="P598" s="14"/>
      <c r="Q598" s="14"/>
      <c r="R598" s="14"/>
      <c r="S598" s="14" t="str">
        <f t="shared" si="155"/>
        <v/>
      </c>
      <c r="T598" s="14" t="str">
        <f t="shared" si="156"/>
        <v/>
      </c>
      <c r="U598" s="21" t="str">
        <f t="shared" si="157"/>
        <v/>
      </c>
      <c r="V598" s="6" t="str">
        <f t="shared" si="158"/>
        <v/>
      </c>
      <c r="W598" s="49"/>
    </row>
    <row r="599" spans="2:23" ht="13.5" customHeight="1" x14ac:dyDescent="0.25">
      <c r="B599" s="134" t="str">
        <f t="shared" si="159"/>
        <v/>
      </c>
      <c r="C599" s="136"/>
      <c r="D599" s="20" t="str">
        <f t="shared" si="146"/>
        <v/>
      </c>
      <c r="E599" s="17" t="str">
        <f t="shared" si="150"/>
        <v/>
      </c>
      <c r="F599" s="17" t="str">
        <f t="shared" si="151"/>
        <v/>
      </c>
      <c r="G599" s="17" t="str">
        <f t="shared" si="152"/>
        <v/>
      </c>
      <c r="H599" s="17" t="str">
        <f t="shared" si="147"/>
        <v/>
      </c>
      <c r="I599" s="17" t="str">
        <f t="shared" si="153"/>
        <v/>
      </c>
      <c r="J599" s="17" t="str">
        <f t="shared" si="154"/>
        <v/>
      </c>
      <c r="K599" s="17" t="str">
        <f t="shared" si="148"/>
        <v/>
      </c>
      <c r="L599" s="14" t="str">
        <f t="shared" si="161"/>
        <v/>
      </c>
      <c r="M599" s="14" t="str">
        <f t="shared" si="149"/>
        <v/>
      </c>
      <c r="N599" s="14" t="str">
        <f t="shared" si="160"/>
        <v/>
      </c>
      <c r="O599" s="14"/>
      <c r="P599" s="14"/>
      <c r="Q599" s="14"/>
      <c r="R599" s="14"/>
      <c r="S599" s="14" t="str">
        <f t="shared" si="155"/>
        <v/>
      </c>
      <c r="T599" s="14" t="str">
        <f t="shared" si="156"/>
        <v/>
      </c>
      <c r="U599" s="21" t="str">
        <f t="shared" si="157"/>
        <v/>
      </c>
      <c r="V599" s="6" t="str">
        <f t="shared" si="158"/>
        <v/>
      </c>
      <c r="W599" s="49"/>
    </row>
    <row r="600" spans="2:23" ht="13.5" customHeight="1" x14ac:dyDescent="0.25">
      <c r="B600" s="134" t="str">
        <f t="shared" si="159"/>
        <v/>
      </c>
      <c r="C600" s="136"/>
      <c r="D600" s="20" t="str">
        <f t="shared" si="146"/>
        <v/>
      </c>
      <c r="E600" s="17" t="str">
        <f t="shared" si="150"/>
        <v/>
      </c>
      <c r="F600" s="17" t="str">
        <f t="shared" si="151"/>
        <v/>
      </c>
      <c r="G600" s="17" t="str">
        <f t="shared" si="152"/>
        <v/>
      </c>
      <c r="H600" s="17" t="str">
        <f t="shared" si="147"/>
        <v/>
      </c>
      <c r="I600" s="17" t="str">
        <f t="shared" si="153"/>
        <v/>
      </c>
      <c r="J600" s="17" t="str">
        <f t="shared" si="154"/>
        <v/>
      </c>
      <c r="K600" s="17" t="str">
        <f t="shared" si="148"/>
        <v/>
      </c>
      <c r="L600" s="14" t="str">
        <f t="shared" si="161"/>
        <v/>
      </c>
      <c r="M600" s="14" t="str">
        <f t="shared" si="149"/>
        <v/>
      </c>
      <c r="N600" s="14" t="str">
        <f t="shared" si="160"/>
        <v/>
      </c>
      <c r="O600" s="14"/>
      <c r="P600" s="14"/>
      <c r="Q600" s="14"/>
      <c r="R600" s="14"/>
      <c r="S600" s="14" t="str">
        <f t="shared" si="155"/>
        <v/>
      </c>
      <c r="T600" s="14" t="str">
        <f t="shared" si="156"/>
        <v/>
      </c>
      <c r="U600" s="21" t="str">
        <f t="shared" si="157"/>
        <v/>
      </c>
      <c r="V600" s="6" t="str">
        <f t="shared" si="158"/>
        <v/>
      </c>
      <c r="W600" s="49"/>
    </row>
    <row r="601" spans="2:23" ht="13.5" customHeight="1" x14ac:dyDescent="0.25">
      <c r="B601" s="134" t="str">
        <f t="shared" si="159"/>
        <v/>
      </c>
      <c r="C601" s="136"/>
      <c r="D601" s="20" t="str">
        <f t="shared" si="146"/>
        <v/>
      </c>
      <c r="E601" s="17" t="str">
        <f t="shared" si="150"/>
        <v/>
      </c>
      <c r="F601" s="17" t="str">
        <f t="shared" si="151"/>
        <v/>
      </c>
      <c r="G601" s="17" t="str">
        <f t="shared" si="152"/>
        <v/>
      </c>
      <c r="H601" s="17" t="str">
        <f t="shared" si="147"/>
        <v/>
      </c>
      <c r="I601" s="17" t="str">
        <f t="shared" si="153"/>
        <v/>
      </c>
      <c r="J601" s="17" t="str">
        <f t="shared" si="154"/>
        <v/>
      </c>
      <c r="K601" s="17" t="str">
        <f t="shared" si="148"/>
        <v/>
      </c>
      <c r="L601" s="14" t="str">
        <f t="shared" si="161"/>
        <v/>
      </c>
      <c r="M601" s="14" t="str">
        <f t="shared" si="149"/>
        <v/>
      </c>
      <c r="N601" s="14" t="str">
        <f t="shared" si="160"/>
        <v/>
      </c>
      <c r="O601" s="14"/>
      <c r="P601" s="14"/>
      <c r="Q601" s="14"/>
      <c r="R601" s="14"/>
      <c r="S601" s="14" t="str">
        <f t="shared" si="155"/>
        <v/>
      </c>
      <c r="T601" s="14" t="str">
        <f t="shared" si="156"/>
        <v/>
      </c>
      <c r="U601" s="21" t="str">
        <f t="shared" si="157"/>
        <v/>
      </c>
      <c r="V601" s="6" t="str">
        <f t="shared" si="158"/>
        <v/>
      </c>
      <c r="W601" s="49"/>
    </row>
    <row r="602" spans="2:23" ht="13.5" customHeight="1" x14ac:dyDescent="0.25">
      <c r="B602" s="134" t="str">
        <f t="shared" si="159"/>
        <v/>
      </c>
      <c r="C602" s="136"/>
      <c r="D602" s="20" t="str">
        <f t="shared" si="146"/>
        <v/>
      </c>
      <c r="E602" s="17" t="str">
        <f t="shared" si="150"/>
        <v/>
      </c>
      <c r="F602" s="17" t="str">
        <f t="shared" si="151"/>
        <v/>
      </c>
      <c r="G602" s="17" t="str">
        <f t="shared" si="152"/>
        <v/>
      </c>
      <c r="H602" s="17" t="str">
        <f t="shared" si="147"/>
        <v/>
      </c>
      <c r="I602" s="17" t="str">
        <f t="shared" si="153"/>
        <v/>
      </c>
      <c r="J602" s="17" t="str">
        <f t="shared" si="154"/>
        <v/>
      </c>
      <c r="K602" s="17" t="str">
        <f t="shared" si="148"/>
        <v/>
      </c>
      <c r="L602" s="14" t="str">
        <f t="shared" si="161"/>
        <v/>
      </c>
      <c r="M602" s="14" t="str">
        <f t="shared" si="149"/>
        <v/>
      </c>
      <c r="N602" s="14" t="str">
        <f t="shared" si="160"/>
        <v/>
      </c>
      <c r="O602" s="14"/>
      <c r="P602" s="14"/>
      <c r="Q602" s="14"/>
      <c r="R602" s="14"/>
      <c r="S602" s="14" t="str">
        <f t="shared" si="155"/>
        <v/>
      </c>
      <c r="T602" s="14" t="str">
        <f t="shared" si="156"/>
        <v/>
      </c>
      <c r="U602" s="21" t="str">
        <f t="shared" si="157"/>
        <v/>
      </c>
      <c r="V602" s="6" t="str">
        <f t="shared" si="158"/>
        <v/>
      </c>
      <c r="W602" s="49"/>
    </row>
    <row r="603" spans="2:23" ht="13.5" customHeight="1" x14ac:dyDescent="0.25">
      <c r="B603" s="134" t="str">
        <f t="shared" si="159"/>
        <v/>
      </c>
      <c r="C603" s="136"/>
      <c r="D603" s="20" t="str">
        <f t="shared" ref="D603:D666" si="162">IF(E603="","",ABS(E602-E603))</f>
        <v/>
      </c>
      <c r="E603" s="17" t="str">
        <f t="shared" si="150"/>
        <v/>
      </c>
      <c r="F603" s="17" t="str">
        <f t="shared" si="151"/>
        <v/>
      </c>
      <c r="G603" s="17" t="str">
        <f t="shared" si="152"/>
        <v/>
      </c>
      <c r="H603" s="17" t="str">
        <f t="shared" ref="H603:H666" si="163">IF(C603="","",AVERAGE(D:D))</f>
        <v/>
      </c>
      <c r="I603" s="17" t="str">
        <f t="shared" si="153"/>
        <v/>
      </c>
      <c r="J603" s="17" t="str">
        <f t="shared" si="154"/>
        <v/>
      </c>
      <c r="K603" s="17" t="str">
        <f t="shared" ref="K603:K666" si="164">IF(C603="","",AVERAGE(E:E))</f>
        <v/>
      </c>
      <c r="L603" s="14" t="str">
        <f t="shared" si="161"/>
        <v/>
      </c>
      <c r="M603" s="14" t="str">
        <f t="shared" si="149"/>
        <v/>
      </c>
      <c r="N603" s="14" t="str">
        <f t="shared" si="160"/>
        <v/>
      </c>
      <c r="O603" s="14"/>
      <c r="P603" s="14"/>
      <c r="Q603" s="14"/>
      <c r="R603" s="14"/>
      <c r="S603" s="14" t="str">
        <f t="shared" si="155"/>
        <v/>
      </c>
      <c r="T603" s="14" t="str">
        <f t="shared" si="156"/>
        <v/>
      </c>
      <c r="U603" s="21" t="str">
        <f t="shared" si="157"/>
        <v/>
      </c>
      <c r="V603" s="6" t="str">
        <f t="shared" si="158"/>
        <v/>
      </c>
      <c r="W603" s="49"/>
    </row>
    <row r="604" spans="2:23" ht="13.5" customHeight="1" x14ac:dyDescent="0.25">
      <c r="B604" s="134" t="str">
        <f t="shared" si="159"/>
        <v/>
      </c>
      <c r="C604" s="136"/>
      <c r="D604" s="20" t="str">
        <f t="shared" si="162"/>
        <v/>
      </c>
      <c r="E604" s="17" t="str">
        <f t="shared" si="150"/>
        <v/>
      </c>
      <c r="F604" s="17" t="str">
        <f t="shared" si="151"/>
        <v/>
      </c>
      <c r="G604" s="17" t="str">
        <f t="shared" si="152"/>
        <v/>
      </c>
      <c r="H604" s="17" t="str">
        <f t="shared" si="163"/>
        <v/>
      </c>
      <c r="I604" s="17" t="str">
        <f t="shared" si="153"/>
        <v/>
      </c>
      <c r="J604" s="17" t="str">
        <f t="shared" si="154"/>
        <v/>
      </c>
      <c r="K604" s="17" t="str">
        <f t="shared" si="164"/>
        <v/>
      </c>
      <c r="L604" s="14" t="str">
        <f t="shared" si="161"/>
        <v/>
      </c>
      <c r="M604" s="14" t="str">
        <f t="shared" ref="M604:M667" si="165">IF(C604="","",IF(OR(AND(COUNT(D604:D609)=6,D604&lt;D605,D605&lt;D606,D606&lt;D607,D607&lt;D608,D608&lt;D609),AND(COUNT(D604:D609)=6,D604&gt;D605,D605&gt;D606,D606&gt;D607,D607&gt;D608,D608&gt;D609)),"SPECIAL CAUSE-MR Trend",IF(OR(AND(COUNT(E604:E609)=6,E604&lt;E605,E605&lt;E606,E606&lt;E607,E607&lt;E608,E608&lt;E609),AND(COUNT(E604:E609)=6,E604&gt;E605,E605&gt;E606,E606&gt;E607,E607&gt;E608,E608&gt;E609)),"SPECIAL CAUSE-Ind Trend","")))</f>
        <v/>
      </c>
      <c r="N604" s="14" t="str">
        <f t="shared" si="160"/>
        <v/>
      </c>
      <c r="O604" s="14"/>
      <c r="P604" s="14"/>
      <c r="Q604" s="14"/>
      <c r="R604" s="14"/>
      <c r="S604" s="14" t="str">
        <f t="shared" si="155"/>
        <v/>
      </c>
      <c r="T604" s="14" t="str">
        <f t="shared" si="156"/>
        <v/>
      </c>
      <c r="U604" s="21" t="str">
        <f t="shared" si="157"/>
        <v/>
      </c>
      <c r="V604" s="6" t="str">
        <f t="shared" si="158"/>
        <v/>
      </c>
      <c r="W604" s="49"/>
    </row>
    <row r="605" spans="2:23" ht="13.5" customHeight="1" x14ac:dyDescent="0.25">
      <c r="B605" s="134" t="str">
        <f t="shared" si="159"/>
        <v/>
      </c>
      <c r="C605" s="136"/>
      <c r="D605" s="20" t="str">
        <f t="shared" si="162"/>
        <v/>
      </c>
      <c r="E605" s="17" t="str">
        <f t="shared" si="150"/>
        <v/>
      </c>
      <c r="F605" s="17" t="str">
        <f t="shared" si="151"/>
        <v/>
      </c>
      <c r="G605" s="17" t="str">
        <f t="shared" si="152"/>
        <v/>
      </c>
      <c r="H605" s="17" t="str">
        <f t="shared" si="163"/>
        <v/>
      </c>
      <c r="I605" s="17" t="str">
        <f t="shared" si="153"/>
        <v/>
      </c>
      <c r="J605" s="17" t="str">
        <f t="shared" si="154"/>
        <v/>
      </c>
      <c r="K605" s="17" t="str">
        <f t="shared" si="164"/>
        <v/>
      </c>
      <c r="L605" s="14" t="str">
        <f t="shared" si="161"/>
        <v/>
      </c>
      <c r="M605" s="14" t="str">
        <f t="shared" si="165"/>
        <v/>
      </c>
      <c r="N605" s="14" t="str">
        <f t="shared" si="160"/>
        <v/>
      </c>
      <c r="O605" s="14"/>
      <c r="P605" s="14"/>
      <c r="Q605" s="14"/>
      <c r="R605" s="14"/>
      <c r="S605" s="14" t="str">
        <f t="shared" si="155"/>
        <v/>
      </c>
      <c r="T605" s="14" t="str">
        <f t="shared" si="156"/>
        <v/>
      </c>
      <c r="U605" s="21" t="str">
        <f t="shared" si="157"/>
        <v/>
      </c>
      <c r="V605" s="6" t="str">
        <f t="shared" si="158"/>
        <v/>
      </c>
      <c r="W605" s="49"/>
    </row>
    <row r="606" spans="2:23" ht="13.5" customHeight="1" x14ac:dyDescent="0.25">
      <c r="B606" s="134" t="str">
        <f t="shared" si="159"/>
        <v/>
      </c>
      <c r="C606" s="136"/>
      <c r="D606" s="20" t="str">
        <f t="shared" si="162"/>
        <v/>
      </c>
      <c r="E606" s="17" t="str">
        <f t="shared" si="150"/>
        <v/>
      </c>
      <c r="F606" s="17" t="str">
        <f t="shared" si="151"/>
        <v/>
      </c>
      <c r="G606" s="17" t="str">
        <f t="shared" si="152"/>
        <v/>
      </c>
      <c r="H606" s="17" t="str">
        <f t="shared" si="163"/>
        <v/>
      </c>
      <c r="I606" s="17" t="str">
        <f t="shared" si="153"/>
        <v/>
      </c>
      <c r="J606" s="17" t="str">
        <f t="shared" si="154"/>
        <v/>
      </c>
      <c r="K606" s="17" t="str">
        <f t="shared" si="164"/>
        <v/>
      </c>
      <c r="L606" s="14" t="str">
        <f t="shared" si="161"/>
        <v/>
      </c>
      <c r="M606" s="14" t="str">
        <f t="shared" si="165"/>
        <v/>
      </c>
      <c r="N606" s="14" t="str">
        <f t="shared" si="160"/>
        <v/>
      </c>
      <c r="O606" s="14"/>
      <c r="P606" s="14"/>
      <c r="Q606" s="14"/>
      <c r="R606" s="14"/>
      <c r="S606" s="14" t="str">
        <f t="shared" si="155"/>
        <v/>
      </c>
      <c r="T606" s="14" t="str">
        <f t="shared" si="156"/>
        <v/>
      </c>
      <c r="U606" s="21" t="str">
        <f t="shared" si="157"/>
        <v/>
      </c>
      <c r="V606" s="6" t="str">
        <f t="shared" si="158"/>
        <v/>
      </c>
      <c r="W606" s="49"/>
    </row>
    <row r="607" spans="2:23" ht="13.5" customHeight="1" x14ac:dyDescent="0.25">
      <c r="B607" s="134" t="str">
        <f t="shared" si="159"/>
        <v/>
      </c>
      <c r="C607" s="136"/>
      <c r="D607" s="20" t="str">
        <f t="shared" si="162"/>
        <v/>
      </c>
      <c r="E607" s="17" t="str">
        <f t="shared" si="150"/>
        <v/>
      </c>
      <c r="F607" s="17" t="str">
        <f t="shared" si="151"/>
        <v/>
      </c>
      <c r="G607" s="17" t="str">
        <f t="shared" si="152"/>
        <v/>
      </c>
      <c r="H607" s="17" t="str">
        <f t="shared" si="163"/>
        <v/>
      </c>
      <c r="I607" s="17" t="str">
        <f t="shared" si="153"/>
        <v/>
      </c>
      <c r="J607" s="17" t="str">
        <f t="shared" si="154"/>
        <v/>
      </c>
      <c r="K607" s="17" t="str">
        <f t="shared" si="164"/>
        <v/>
      </c>
      <c r="L607" s="14" t="str">
        <f t="shared" si="161"/>
        <v/>
      </c>
      <c r="M607" s="14" t="str">
        <f t="shared" si="165"/>
        <v/>
      </c>
      <c r="N607" s="14" t="str">
        <f t="shared" si="160"/>
        <v/>
      </c>
      <c r="O607" s="14"/>
      <c r="P607" s="14"/>
      <c r="Q607" s="14"/>
      <c r="R607" s="14"/>
      <c r="S607" s="14" t="str">
        <f t="shared" si="155"/>
        <v/>
      </c>
      <c r="T607" s="14" t="str">
        <f t="shared" si="156"/>
        <v/>
      </c>
      <c r="U607" s="21" t="str">
        <f t="shared" si="157"/>
        <v/>
      </c>
      <c r="V607" s="6" t="str">
        <f t="shared" si="158"/>
        <v/>
      </c>
      <c r="W607" s="49"/>
    </row>
    <row r="608" spans="2:23" ht="13.5" customHeight="1" x14ac:dyDescent="0.25">
      <c r="B608" s="134" t="str">
        <f t="shared" si="159"/>
        <v/>
      </c>
      <c r="C608" s="136"/>
      <c r="D608" s="20" t="str">
        <f t="shared" si="162"/>
        <v/>
      </c>
      <c r="E608" s="17" t="str">
        <f t="shared" si="150"/>
        <v/>
      </c>
      <c r="F608" s="17" t="str">
        <f t="shared" si="151"/>
        <v/>
      </c>
      <c r="G608" s="17" t="str">
        <f t="shared" si="152"/>
        <v/>
      </c>
      <c r="H608" s="17" t="str">
        <f t="shared" si="163"/>
        <v/>
      </c>
      <c r="I608" s="17" t="str">
        <f t="shared" si="153"/>
        <v/>
      </c>
      <c r="J608" s="17" t="str">
        <f t="shared" si="154"/>
        <v/>
      </c>
      <c r="K608" s="17" t="str">
        <f t="shared" si="164"/>
        <v/>
      </c>
      <c r="L608" s="14" t="str">
        <f t="shared" si="161"/>
        <v/>
      </c>
      <c r="M608" s="14" t="str">
        <f t="shared" si="165"/>
        <v/>
      </c>
      <c r="N608" s="14" t="str">
        <f t="shared" si="160"/>
        <v/>
      </c>
      <c r="O608" s="14"/>
      <c r="P608" s="14"/>
      <c r="Q608" s="14"/>
      <c r="R608" s="14"/>
      <c r="S608" s="14" t="str">
        <f t="shared" si="155"/>
        <v/>
      </c>
      <c r="T608" s="14" t="str">
        <f t="shared" si="156"/>
        <v/>
      </c>
      <c r="U608" s="21" t="str">
        <f t="shared" si="157"/>
        <v/>
      </c>
      <c r="V608" s="6" t="str">
        <f t="shared" si="158"/>
        <v/>
      </c>
      <c r="W608" s="49"/>
    </row>
    <row r="609" spans="2:23" ht="13.5" customHeight="1" x14ac:dyDescent="0.25">
      <c r="B609" s="134" t="str">
        <f t="shared" si="159"/>
        <v/>
      </c>
      <c r="C609" s="136"/>
      <c r="D609" s="20" t="str">
        <f t="shared" si="162"/>
        <v/>
      </c>
      <c r="E609" s="17" t="str">
        <f t="shared" si="150"/>
        <v/>
      </c>
      <c r="F609" s="17" t="str">
        <f t="shared" si="151"/>
        <v/>
      </c>
      <c r="G609" s="17" t="str">
        <f t="shared" si="152"/>
        <v/>
      </c>
      <c r="H609" s="17" t="str">
        <f t="shared" si="163"/>
        <v/>
      </c>
      <c r="I609" s="17" t="str">
        <f t="shared" si="153"/>
        <v/>
      </c>
      <c r="J609" s="17" t="str">
        <f t="shared" si="154"/>
        <v/>
      </c>
      <c r="K609" s="17" t="str">
        <f t="shared" si="164"/>
        <v/>
      </c>
      <c r="L609" s="14" t="str">
        <f t="shared" si="161"/>
        <v/>
      </c>
      <c r="M609" s="14" t="str">
        <f t="shared" si="165"/>
        <v/>
      </c>
      <c r="N609" s="14" t="str">
        <f t="shared" si="160"/>
        <v/>
      </c>
      <c r="O609" s="14"/>
      <c r="P609" s="14"/>
      <c r="Q609" s="14"/>
      <c r="R609" s="14"/>
      <c r="S609" s="14" t="str">
        <f t="shared" si="155"/>
        <v/>
      </c>
      <c r="T609" s="14" t="str">
        <f t="shared" si="156"/>
        <v/>
      </c>
      <c r="U609" s="21" t="str">
        <f t="shared" si="157"/>
        <v/>
      </c>
      <c r="V609" s="6" t="str">
        <f t="shared" si="158"/>
        <v/>
      </c>
      <c r="W609" s="49"/>
    </row>
    <row r="610" spans="2:23" ht="13.5" customHeight="1" x14ac:dyDescent="0.25">
      <c r="B610" s="134" t="str">
        <f t="shared" si="159"/>
        <v/>
      </c>
      <c r="C610" s="136"/>
      <c r="D610" s="20" t="str">
        <f t="shared" si="162"/>
        <v/>
      </c>
      <c r="E610" s="17" t="str">
        <f t="shared" si="150"/>
        <v/>
      </c>
      <c r="F610" s="17" t="str">
        <f t="shared" si="151"/>
        <v/>
      </c>
      <c r="G610" s="17" t="str">
        <f t="shared" si="152"/>
        <v/>
      </c>
      <c r="H610" s="17" t="str">
        <f t="shared" si="163"/>
        <v/>
      </c>
      <c r="I610" s="17" t="str">
        <f t="shared" si="153"/>
        <v/>
      </c>
      <c r="J610" s="17" t="str">
        <f t="shared" si="154"/>
        <v/>
      </c>
      <c r="K610" s="17" t="str">
        <f t="shared" si="164"/>
        <v/>
      </c>
      <c r="L610" s="14" t="str">
        <f t="shared" si="161"/>
        <v/>
      </c>
      <c r="M610" s="14" t="str">
        <f t="shared" si="165"/>
        <v/>
      </c>
      <c r="N610" s="14" t="str">
        <f t="shared" si="160"/>
        <v/>
      </c>
      <c r="O610" s="14"/>
      <c r="P610" s="14"/>
      <c r="Q610" s="14"/>
      <c r="R610" s="14"/>
      <c r="S610" s="14" t="str">
        <f t="shared" si="155"/>
        <v/>
      </c>
      <c r="T610" s="14" t="str">
        <f t="shared" si="156"/>
        <v/>
      </c>
      <c r="U610" s="21" t="str">
        <f t="shared" si="157"/>
        <v/>
      </c>
      <c r="V610" s="6" t="str">
        <f t="shared" si="158"/>
        <v/>
      </c>
      <c r="W610" s="49"/>
    </row>
    <row r="611" spans="2:23" ht="13.5" customHeight="1" x14ac:dyDescent="0.25">
      <c r="B611" s="134" t="str">
        <f t="shared" si="159"/>
        <v/>
      </c>
      <c r="C611" s="136"/>
      <c r="D611" s="20" t="str">
        <f t="shared" si="162"/>
        <v/>
      </c>
      <c r="E611" s="17" t="str">
        <f t="shared" si="150"/>
        <v/>
      </c>
      <c r="F611" s="17" t="str">
        <f t="shared" si="151"/>
        <v/>
      </c>
      <c r="G611" s="17" t="str">
        <f t="shared" si="152"/>
        <v/>
      </c>
      <c r="H611" s="17" t="str">
        <f t="shared" si="163"/>
        <v/>
      </c>
      <c r="I611" s="17" t="str">
        <f t="shared" si="153"/>
        <v/>
      </c>
      <c r="J611" s="17" t="str">
        <f t="shared" si="154"/>
        <v/>
      </c>
      <c r="K611" s="17" t="str">
        <f t="shared" si="164"/>
        <v/>
      </c>
      <c r="L611" s="14" t="str">
        <f t="shared" si="161"/>
        <v/>
      </c>
      <c r="M611" s="14" t="str">
        <f t="shared" si="165"/>
        <v/>
      </c>
      <c r="N611" s="14" t="str">
        <f t="shared" si="160"/>
        <v/>
      </c>
      <c r="O611" s="14"/>
      <c r="P611" s="14"/>
      <c r="Q611" s="14"/>
      <c r="R611" s="14"/>
      <c r="S611" s="14" t="str">
        <f t="shared" si="155"/>
        <v/>
      </c>
      <c r="T611" s="14" t="str">
        <f t="shared" si="156"/>
        <v/>
      </c>
      <c r="U611" s="21" t="str">
        <f t="shared" si="157"/>
        <v/>
      </c>
      <c r="V611" s="6" t="str">
        <f t="shared" si="158"/>
        <v/>
      </c>
      <c r="W611" s="49"/>
    </row>
    <row r="612" spans="2:23" ht="13.5" customHeight="1" x14ac:dyDescent="0.25">
      <c r="B612" s="134" t="str">
        <f t="shared" si="159"/>
        <v/>
      </c>
      <c r="C612" s="136"/>
      <c r="D612" s="20" t="str">
        <f t="shared" si="162"/>
        <v/>
      </c>
      <c r="E612" s="17" t="str">
        <f t="shared" si="150"/>
        <v/>
      </c>
      <c r="F612" s="17" t="str">
        <f t="shared" si="151"/>
        <v/>
      </c>
      <c r="G612" s="17" t="str">
        <f t="shared" si="152"/>
        <v/>
      </c>
      <c r="H612" s="17" t="str">
        <f t="shared" si="163"/>
        <v/>
      </c>
      <c r="I612" s="17" t="str">
        <f t="shared" si="153"/>
        <v/>
      </c>
      <c r="J612" s="17" t="str">
        <f t="shared" si="154"/>
        <v/>
      </c>
      <c r="K612" s="17" t="str">
        <f t="shared" si="164"/>
        <v/>
      </c>
      <c r="L612" s="14" t="str">
        <f t="shared" si="161"/>
        <v/>
      </c>
      <c r="M612" s="14" t="str">
        <f t="shared" si="165"/>
        <v/>
      </c>
      <c r="N612" s="14" t="str">
        <f t="shared" si="160"/>
        <v/>
      </c>
      <c r="O612" s="14"/>
      <c r="P612" s="14"/>
      <c r="Q612" s="14"/>
      <c r="R612" s="14"/>
      <c r="S612" s="14" t="str">
        <f t="shared" si="155"/>
        <v/>
      </c>
      <c r="T612" s="14" t="str">
        <f t="shared" si="156"/>
        <v/>
      </c>
      <c r="U612" s="21" t="str">
        <f t="shared" si="157"/>
        <v/>
      </c>
      <c r="V612" s="6" t="str">
        <f t="shared" si="158"/>
        <v/>
      </c>
      <c r="W612" s="49"/>
    </row>
    <row r="613" spans="2:23" ht="13.5" customHeight="1" x14ac:dyDescent="0.25">
      <c r="B613" s="134" t="str">
        <f t="shared" si="159"/>
        <v/>
      </c>
      <c r="C613" s="136"/>
      <c r="D613" s="20" t="str">
        <f t="shared" si="162"/>
        <v/>
      </c>
      <c r="E613" s="17" t="str">
        <f t="shared" si="150"/>
        <v/>
      </c>
      <c r="F613" s="17" t="str">
        <f t="shared" si="151"/>
        <v/>
      </c>
      <c r="G613" s="17" t="str">
        <f t="shared" si="152"/>
        <v/>
      </c>
      <c r="H613" s="17" t="str">
        <f t="shared" si="163"/>
        <v/>
      </c>
      <c r="I613" s="17" t="str">
        <f t="shared" si="153"/>
        <v/>
      </c>
      <c r="J613" s="17" t="str">
        <f t="shared" si="154"/>
        <v/>
      </c>
      <c r="K613" s="17" t="str">
        <f t="shared" si="164"/>
        <v/>
      </c>
      <c r="L613" s="14" t="str">
        <f t="shared" si="161"/>
        <v/>
      </c>
      <c r="M613" s="14" t="str">
        <f t="shared" si="165"/>
        <v/>
      </c>
      <c r="N613" s="14" t="str">
        <f t="shared" si="160"/>
        <v/>
      </c>
      <c r="O613" s="14"/>
      <c r="P613" s="14"/>
      <c r="Q613" s="14"/>
      <c r="R613" s="14"/>
      <c r="S613" s="14" t="str">
        <f t="shared" si="155"/>
        <v/>
      </c>
      <c r="T613" s="14" t="str">
        <f t="shared" si="156"/>
        <v/>
      </c>
      <c r="U613" s="21" t="str">
        <f t="shared" si="157"/>
        <v/>
      </c>
      <c r="V613" s="6" t="str">
        <f t="shared" si="158"/>
        <v/>
      </c>
      <c r="W613" s="49"/>
    </row>
    <row r="614" spans="2:23" ht="13.5" customHeight="1" x14ac:dyDescent="0.25">
      <c r="B614" s="134" t="str">
        <f t="shared" si="159"/>
        <v/>
      </c>
      <c r="C614" s="136"/>
      <c r="D614" s="20" t="str">
        <f t="shared" si="162"/>
        <v/>
      </c>
      <c r="E614" s="17" t="str">
        <f t="shared" si="150"/>
        <v/>
      </c>
      <c r="F614" s="17" t="str">
        <f t="shared" si="151"/>
        <v/>
      </c>
      <c r="G614" s="17" t="str">
        <f t="shared" si="152"/>
        <v/>
      </c>
      <c r="H614" s="17" t="str">
        <f t="shared" si="163"/>
        <v/>
      </c>
      <c r="I614" s="17" t="str">
        <f t="shared" si="153"/>
        <v/>
      </c>
      <c r="J614" s="17" t="str">
        <f t="shared" si="154"/>
        <v/>
      </c>
      <c r="K614" s="17" t="str">
        <f t="shared" si="164"/>
        <v/>
      </c>
      <c r="L614" s="14" t="str">
        <f t="shared" si="161"/>
        <v/>
      </c>
      <c r="M614" s="14" t="str">
        <f t="shared" si="165"/>
        <v/>
      </c>
      <c r="N614" s="14" t="str">
        <f t="shared" si="160"/>
        <v/>
      </c>
      <c r="O614" s="14"/>
      <c r="P614" s="14"/>
      <c r="Q614" s="14"/>
      <c r="R614" s="14"/>
      <c r="S614" s="14" t="str">
        <f t="shared" si="155"/>
        <v/>
      </c>
      <c r="T614" s="14" t="str">
        <f t="shared" si="156"/>
        <v/>
      </c>
      <c r="U614" s="21" t="str">
        <f t="shared" si="157"/>
        <v/>
      </c>
      <c r="V614" s="6" t="str">
        <f t="shared" si="158"/>
        <v/>
      </c>
      <c r="W614" s="49"/>
    </row>
    <row r="615" spans="2:23" ht="13.5" customHeight="1" x14ac:dyDescent="0.25">
      <c r="B615" s="134" t="str">
        <f t="shared" si="159"/>
        <v/>
      </c>
      <c r="C615" s="136"/>
      <c r="D615" s="20" t="str">
        <f t="shared" si="162"/>
        <v/>
      </c>
      <c r="E615" s="17" t="str">
        <f t="shared" si="150"/>
        <v/>
      </c>
      <c r="F615" s="17" t="str">
        <f t="shared" si="151"/>
        <v/>
      </c>
      <c r="G615" s="17" t="str">
        <f t="shared" si="152"/>
        <v/>
      </c>
      <c r="H615" s="17" t="str">
        <f t="shared" si="163"/>
        <v/>
      </c>
      <c r="I615" s="17" t="str">
        <f t="shared" si="153"/>
        <v/>
      </c>
      <c r="J615" s="17" t="str">
        <f t="shared" si="154"/>
        <v/>
      </c>
      <c r="K615" s="17" t="str">
        <f t="shared" si="164"/>
        <v/>
      </c>
      <c r="L615" s="14" t="str">
        <f t="shared" si="161"/>
        <v/>
      </c>
      <c r="M615" s="14" t="str">
        <f t="shared" si="165"/>
        <v/>
      </c>
      <c r="N615" s="14" t="str">
        <f t="shared" si="160"/>
        <v/>
      </c>
      <c r="O615" s="14"/>
      <c r="P615" s="14"/>
      <c r="Q615" s="14"/>
      <c r="R615" s="14"/>
      <c r="S615" s="14" t="str">
        <f t="shared" si="155"/>
        <v/>
      </c>
      <c r="T615" s="14" t="str">
        <f t="shared" si="156"/>
        <v/>
      </c>
      <c r="U615" s="21" t="str">
        <f t="shared" si="157"/>
        <v/>
      </c>
      <c r="V615" s="6" t="str">
        <f t="shared" si="158"/>
        <v/>
      </c>
      <c r="W615" s="49"/>
    </row>
    <row r="616" spans="2:23" ht="13.5" customHeight="1" x14ac:dyDescent="0.25">
      <c r="B616" s="134" t="str">
        <f t="shared" si="159"/>
        <v/>
      </c>
      <c r="C616" s="136"/>
      <c r="D616" s="20" t="str">
        <f t="shared" si="162"/>
        <v/>
      </c>
      <c r="E616" s="17" t="str">
        <f t="shared" si="150"/>
        <v/>
      </c>
      <c r="F616" s="17" t="str">
        <f t="shared" si="151"/>
        <v/>
      </c>
      <c r="G616" s="17" t="str">
        <f t="shared" si="152"/>
        <v/>
      </c>
      <c r="H616" s="17" t="str">
        <f t="shared" si="163"/>
        <v/>
      </c>
      <c r="I616" s="17" t="str">
        <f t="shared" si="153"/>
        <v/>
      </c>
      <c r="J616" s="17" t="str">
        <f t="shared" si="154"/>
        <v/>
      </c>
      <c r="K616" s="17" t="str">
        <f t="shared" si="164"/>
        <v/>
      </c>
      <c r="L616" s="14" t="str">
        <f t="shared" si="161"/>
        <v/>
      </c>
      <c r="M616" s="14" t="str">
        <f t="shared" si="165"/>
        <v/>
      </c>
      <c r="N616" s="14" t="str">
        <f t="shared" si="160"/>
        <v/>
      </c>
      <c r="O616" s="14"/>
      <c r="P616" s="14"/>
      <c r="Q616" s="14"/>
      <c r="R616" s="14"/>
      <c r="S616" s="14" t="str">
        <f t="shared" si="155"/>
        <v/>
      </c>
      <c r="T616" s="14" t="str">
        <f t="shared" si="156"/>
        <v/>
      </c>
      <c r="U616" s="21" t="str">
        <f t="shared" si="157"/>
        <v/>
      </c>
      <c r="V616" s="6" t="str">
        <f t="shared" si="158"/>
        <v/>
      </c>
      <c r="W616" s="49"/>
    </row>
    <row r="617" spans="2:23" ht="13.5" customHeight="1" x14ac:dyDescent="0.25">
      <c r="B617" s="134" t="str">
        <f t="shared" si="159"/>
        <v/>
      </c>
      <c r="C617" s="136"/>
      <c r="D617" s="20" t="str">
        <f t="shared" si="162"/>
        <v/>
      </c>
      <c r="E617" s="17" t="str">
        <f t="shared" si="150"/>
        <v/>
      </c>
      <c r="F617" s="17" t="str">
        <f t="shared" si="151"/>
        <v/>
      </c>
      <c r="G617" s="17" t="str">
        <f t="shared" si="152"/>
        <v/>
      </c>
      <c r="H617" s="17" t="str">
        <f t="shared" si="163"/>
        <v/>
      </c>
      <c r="I617" s="17" t="str">
        <f t="shared" si="153"/>
        <v/>
      </c>
      <c r="J617" s="17" t="str">
        <f t="shared" si="154"/>
        <v/>
      </c>
      <c r="K617" s="17" t="str">
        <f t="shared" si="164"/>
        <v/>
      </c>
      <c r="L617" s="14" t="str">
        <f t="shared" si="161"/>
        <v/>
      </c>
      <c r="M617" s="14" t="str">
        <f t="shared" si="165"/>
        <v/>
      </c>
      <c r="N617" s="14" t="str">
        <f t="shared" si="160"/>
        <v/>
      </c>
      <c r="O617" s="14"/>
      <c r="P617" s="14"/>
      <c r="Q617" s="14"/>
      <c r="R617" s="14"/>
      <c r="S617" s="14" t="str">
        <f t="shared" si="155"/>
        <v/>
      </c>
      <c r="T617" s="14" t="str">
        <f t="shared" si="156"/>
        <v/>
      </c>
      <c r="U617" s="21" t="str">
        <f t="shared" si="157"/>
        <v/>
      </c>
      <c r="V617" s="6" t="str">
        <f t="shared" si="158"/>
        <v/>
      </c>
      <c r="W617" s="49"/>
    </row>
    <row r="618" spans="2:23" ht="13.5" customHeight="1" x14ac:dyDescent="0.25">
      <c r="B618" s="134" t="str">
        <f t="shared" si="159"/>
        <v/>
      </c>
      <c r="C618" s="136"/>
      <c r="D618" s="20" t="str">
        <f t="shared" si="162"/>
        <v/>
      </c>
      <c r="E618" s="17" t="str">
        <f t="shared" si="150"/>
        <v/>
      </c>
      <c r="F618" s="17" t="str">
        <f t="shared" si="151"/>
        <v/>
      </c>
      <c r="G618" s="17" t="str">
        <f t="shared" si="152"/>
        <v/>
      </c>
      <c r="H618" s="17" t="str">
        <f t="shared" si="163"/>
        <v/>
      </c>
      <c r="I618" s="17" t="str">
        <f t="shared" si="153"/>
        <v/>
      </c>
      <c r="J618" s="17" t="str">
        <f t="shared" si="154"/>
        <v/>
      </c>
      <c r="K618" s="17" t="str">
        <f t="shared" si="164"/>
        <v/>
      </c>
      <c r="L618" s="14" t="str">
        <f t="shared" si="161"/>
        <v/>
      </c>
      <c r="M618" s="14" t="str">
        <f t="shared" si="165"/>
        <v/>
      </c>
      <c r="N618" s="14" t="str">
        <f t="shared" si="160"/>
        <v/>
      </c>
      <c r="O618" s="14"/>
      <c r="P618" s="14"/>
      <c r="Q618" s="14"/>
      <c r="R618" s="14"/>
      <c r="S618" s="14" t="str">
        <f t="shared" si="155"/>
        <v/>
      </c>
      <c r="T618" s="14" t="str">
        <f t="shared" si="156"/>
        <v/>
      </c>
      <c r="U618" s="21" t="str">
        <f t="shared" si="157"/>
        <v/>
      </c>
      <c r="V618" s="6" t="str">
        <f t="shared" si="158"/>
        <v/>
      </c>
      <c r="W618" s="49"/>
    </row>
    <row r="619" spans="2:23" ht="13.5" customHeight="1" x14ac:dyDescent="0.25">
      <c r="B619" s="134" t="str">
        <f t="shared" si="159"/>
        <v/>
      </c>
      <c r="C619" s="136"/>
      <c r="D619" s="20" t="str">
        <f t="shared" si="162"/>
        <v/>
      </c>
      <c r="E619" s="17" t="str">
        <f t="shared" si="150"/>
        <v/>
      </c>
      <c r="F619" s="17" t="str">
        <f t="shared" si="151"/>
        <v/>
      </c>
      <c r="G619" s="17" t="str">
        <f t="shared" si="152"/>
        <v/>
      </c>
      <c r="H619" s="17" t="str">
        <f t="shared" si="163"/>
        <v/>
      </c>
      <c r="I619" s="17" t="str">
        <f t="shared" si="153"/>
        <v/>
      </c>
      <c r="J619" s="17" t="str">
        <f t="shared" si="154"/>
        <v/>
      </c>
      <c r="K619" s="17" t="str">
        <f t="shared" si="164"/>
        <v/>
      </c>
      <c r="L619" s="14" t="str">
        <f t="shared" si="161"/>
        <v/>
      </c>
      <c r="M619" s="14" t="str">
        <f t="shared" si="165"/>
        <v/>
      </c>
      <c r="N619" s="14" t="str">
        <f t="shared" si="160"/>
        <v/>
      </c>
      <c r="O619" s="14"/>
      <c r="P619" s="14"/>
      <c r="Q619" s="14"/>
      <c r="R619" s="14"/>
      <c r="S619" s="14" t="str">
        <f t="shared" si="155"/>
        <v/>
      </c>
      <c r="T619" s="14" t="str">
        <f t="shared" si="156"/>
        <v/>
      </c>
      <c r="U619" s="21" t="str">
        <f t="shared" si="157"/>
        <v/>
      </c>
      <c r="V619" s="6" t="str">
        <f t="shared" si="158"/>
        <v/>
      </c>
      <c r="W619" s="49"/>
    </row>
    <row r="620" spans="2:23" ht="13.5" customHeight="1" x14ac:dyDescent="0.25">
      <c r="B620" s="134" t="str">
        <f t="shared" si="159"/>
        <v/>
      </c>
      <c r="C620" s="136"/>
      <c r="D620" s="20" t="str">
        <f t="shared" si="162"/>
        <v/>
      </c>
      <c r="E620" s="17" t="str">
        <f t="shared" si="150"/>
        <v/>
      </c>
      <c r="F620" s="17" t="str">
        <f t="shared" si="151"/>
        <v/>
      </c>
      <c r="G620" s="17" t="str">
        <f t="shared" si="152"/>
        <v/>
      </c>
      <c r="H620" s="17" t="str">
        <f t="shared" si="163"/>
        <v/>
      </c>
      <c r="I620" s="17" t="str">
        <f t="shared" si="153"/>
        <v/>
      </c>
      <c r="J620" s="17" t="str">
        <f t="shared" si="154"/>
        <v/>
      </c>
      <c r="K620" s="17" t="str">
        <f t="shared" si="164"/>
        <v/>
      </c>
      <c r="L620" s="14" t="str">
        <f t="shared" si="161"/>
        <v/>
      </c>
      <c r="M620" s="14" t="str">
        <f t="shared" si="165"/>
        <v/>
      </c>
      <c r="N620" s="14" t="str">
        <f t="shared" si="160"/>
        <v/>
      </c>
      <c r="O620" s="14"/>
      <c r="P620" s="14"/>
      <c r="Q620" s="14"/>
      <c r="R620" s="14"/>
      <c r="S620" s="14" t="str">
        <f t="shared" si="155"/>
        <v/>
      </c>
      <c r="T620" s="14" t="str">
        <f t="shared" si="156"/>
        <v/>
      </c>
      <c r="U620" s="21" t="str">
        <f t="shared" si="157"/>
        <v/>
      </c>
      <c r="V620" s="6" t="str">
        <f t="shared" si="158"/>
        <v/>
      </c>
      <c r="W620" s="49"/>
    </row>
    <row r="621" spans="2:23" ht="13.5" customHeight="1" x14ac:dyDescent="0.25">
      <c r="B621" s="134" t="str">
        <f t="shared" si="159"/>
        <v/>
      </c>
      <c r="C621" s="136"/>
      <c r="D621" s="20" t="str">
        <f t="shared" si="162"/>
        <v/>
      </c>
      <c r="E621" s="17" t="str">
        <f t="shared" si="150"/>
        <v/>
      </c>
      <c r="F621" s="17" t="str">
        <f t="shared" si="151"/>
        <v/>
      </c>
      <c r="G621" s="17" t="str">
        <f t="shared" si="152"/>
        <v/>
      </c>
      <c r="H621" s="17" t="str">
        <f t="shared" si="163"/>
        <v/>
      </c>
      <c r="I621" s="17" t="str">
        <f t="shared" si="153"/>
        <v/>
      </c>
      <c r="J621" s="17" t="str">
        <f t="shared" si="154"/>
        <v/>
      </c>
      <c r="K621" s="17" t="str">
        <f t="shared" si="164"/>
        <v/>
      </c>
      <c r="L621" s="14" t="str">
        <f t="shared" si="161"/>
        <v/>
      </c>
      <c r="M621" s="14" t="str">
        <f t="shared" si="165"/>
        <v/>
      </c>
      <c r="N621" s="14" t="str">
        <f t="shared" si="160"/>
        <v/>
      </c>
      <c r="O621" s="14"/>
      <c r="P621" s="14"/>
      <c r="Q621" s="14"/>
      <c r="R621" s="14"/>
      <c r="S621" s="14" t="str">
        <f t="shared" si="155"/>
        <v/>
      </c>
      <c r="T621" s="14" t="str">
        <f t="shared" si="156"/>
        <v/>
      </c>
      <c r="U621" s="21" t="str">
        <f t="shared" si="157"/>
        <v/>
      </c>
      <c r="V621" s="6" t="str">
        <f t="shared" si="158"/>
        <v/>
      </c>
      <c r="W621" s="49"/>
    </row>
    <row r="622" spans="2:23" ht="13.5" customHeight="1" x14ac:dyDescent="0.25">
      <c r="B622" s="134" t="str">
        <f t="shared" si="159"/>
        <v/>
      </c>
      <c r="C622" s="136"/>
      <c r="D622" s="20" t="str">
        <f t="shared" si="162"/>
        <v/>
      </c>
      <c r="E622" s="17" t="str">
        <f t="shared" si="150"/>
        <v/>
      </c>
      <c r="F622" s="17" t="str">
        <f t="shared" si="151"/>
        <v/>
      </c>
      <c r="G622" s="17" t="str">
        <f t="shared" si="152"/>
        <v/>
      </c>
      <c r="H622" s="17" t="str">
        <f t="shared" si="163"/>
        <v/>
      </c>
      <c r="I622" s="17" t="str">
        <f t="shared" si="153"/>
        <v/>
      </c>
      <c r="J622" s="17" t="str">
        <f t="shared" si="154"/>
        <v/>
      </c>
      <c r="K622" s="17" t="str">
        <f t="shared" si="164"/>
        <v/>
      </c>
      <c r="L622" s="14" t="str">
        <f t="shared" si="161"/>
        <v/>
      </c>
      <c r="M622" s="14" t="str">
        <f t="shared" si="165"/>
        <v/>
      </c>
      <c r="N622" s="14" t="str">
        <f t="shared" si="160"/>
        <v/>
      </c>
      <c r="O622" s="14"/>
      <c r="P622" s="14"/>
      <c r="Q622" s="14"/>
      <c r="R622" s="14"/>
      <c r="S622" s="14" t="str">
        <f t="shared" si="155"/>
        <v/>
      </c>
      <c r="T622" s="14" t="str">
        <f t="shared" si="156"/>
        <v/>
      </c>
      <c r="U622" s="21" t="str">
        <f t="shared" si="157"/>
        <v/>
      </c>
      <c r="V622" s="6" t="str">
        <f t="shared" si="158"/>
        <v/>
      </c>
      <c r="W622" s="49"/>
    </row>
    <row r="623" spans="2:23" ht="13.5" customHeight="1" x14ac:dyDescent="0.25">
      <c r="B623" s="134" t="str">
        <f t="shared" si="159"/>
        <v/>
      </c>
      <c r="C623" s="136"/>
      <c r="D623" s="20" t="str">
        <f t="shared" si="162"/>
        <v/>
      </c>
      <c r="E623" s="17" t="str">
        <f t="shared" si="150"/>
        <v/>
      </c>
      <c r="F623" s="17" t="str">
        <f t="shared" si="151"/>
        <v/>
      </c>
      <c r="G623" s="17" t="str">
        <f t="shared" si="152"/>
        <v/>
      </c>
      <c r="H623" s="17" t="str">
        <f t="shared" si="163"/>
        <v/>
      </c>
      <c r="I623" s="17" t="str">
        <f t="shared" si="153"/>
        <v/>
      </c>
      <c r="J623" s="17" t="str">
        <f t="shared" si="154"/>
        <v/>
      </c>
      <c r="K623" s="17" t="str">
        <f t="shared" si="164"/>
        <v/>
      </c>
      <c r="L623" s="14" t="str">
        <f t="shared" si="161"/>
        <v/>
      </c>
      <c r="M623" s="14" t="str">
        <f t="shared" si="165"/>
        <v/>
      </c>
      <c r="N623" s="14" t="str">
        <f t="shared" si="160"/>
        <v/>
      </c>
      <c r="O623" s="14"/>
      <c r="P623" s="14"/>
      <c r="Q623" s="14"/>
      <c r="R623" s="14"/>
      <c r="S623" s="14" t="str">
        <f t="shared" si="155"/>
        <v/>
      </c>
      <c r="T623" s="14" t="str">
        <f t="shared" si="156"/>
        <v/>
      </c>
      <c r="U623" s="21" t="str">
        <f t="shared" si="157"/>
        <v/>
      </c>
      <c r="V623" s="6" t="str">
        <f t="shared" si="158"/>
        <v/>
      </c>
      <c r="W623" s="49"/>
    </row>
    <row r="624" spans="2:23" ht="13.5" customHeight="1" x14ac:dyDescent="0.25">
      <c r="B624" s="134" t="str">
        <f t="shared" si="159"/>
        <v/>
      </c>
      <c r="C624" s="136"/>
      <c r="D624" s="20" t="str">
        <f t="shared" si="162"/>
        <v/>
      </c>
      <c r="E624" s="17" t="str">
        <f t="shared" si="150"/>
        <v/>
      </c>
      <c r="F624" s="17" t="str">
        <f t="shared" si="151"/>
        <v/>
      </c>
      <c r="G624" s="17" t="str">
        <f t="shared" si="152"/>
        <v/>
      </c>
      <c r="H624" s="17" t="str">
        <f t="shared" si="163"/>
        <v/>
      </c>
      <c r="I624" s="17" t="str">
        <f t="shared" si="153"/>
        <v/>
      </c>
      <c r="J624" s="17" t="str">
        <f t="shared" si="154"/>
        <v/>
      </c>
      <c r="K624" s="17" t="str">
        <f t="shared" si="164"/>
        <v/>
      </c>
      <c r="L624" s="14" t="str">
        <f t="shared" si="161"/>
        <v/>
      </c>
      <c r="M624" s="14" t="str">
        <f t="shared" si="165"/>
        <v/>
      </c>
      <c r="N624" s="14" t="str">
        <f t="shared" si="160"/>
        <v/>
      </c>
      <c r="O624" s="14"/>
      <c r="P624" s="14"/>
      <c r="Q624" s="14"/>
      <c r="R624" s="14"/>
      <c r="S624" s="14" t="str">
        <f t="shared" si="155"/>
        <v/>
      </c>
      <c r="T624" s="14" t="str">
        <f t="shared" si="156"/>
        <v/>
      </c>
      <c r="U624" s="21" t="str">
        <f t="shared" si="157"/>
        <v/>
      </c>
      <c r="V624" s="6" t="str">
        <f t="shared" si="158"/>
        <v/>
      </c>
      <c r="W624" s="49"/>
    </row>
    <row r="625" spans="2:23" ht="13.5" customHeight="1" x14ac:dyDescent="0.25">
      <c r="B625" s="134" t="str">
        <f t="shared" si="159"/>
        <v/>
      </c>
      <c r="C625" s="136"/>
      <c r="D625" s="20" t="str">
        <f t="shared" si="162"/>
        <v/>
      </c>
      <c r="E625" s="17" t="str">
        <f t="shared" si="150"/>
        <v/>
      </c>
      <c r="F625" s="17" t="str">
        <f t="shared" si="151"/>
        <v/>
      </c>
      <c r="G625" s="17" t="str">
        <f t="shared" si="152"/>
        <v/>
      </c>
      <c r="H625" s="17" t="str">
        <f t="shared" si="163"/>
        <v/>
      </c>
      <c r="I625" s="17" t="str">
        <f t="shared" si="153"/>
        <v/>
      </c>
      <c r="J625" s="17" t="str">
        <f t="shared" si="154"/>
        <v/>
      </c>
      <c r="K625" s="17" t="str">
        <f t="shared" si="164"/>
        <v/>
      </c>
      <c r="L625" s="14" t="str">
        <f t="shared" si="161"/>
        <v/>
      </c>
      <c r="M625" s="14" t="str">
        <f t="shared" si="165"/>
        <v/>
      </c>
      <c r="N625" s="14" t="str">
        <f t="shared" si="160"/>
        <v/>
      </c>
      <c r="O625" s="14"/>
      <c r="P625" s="14"/>
      <c r="Q625" s="14"/>
      <c r="R625" s="14"/>
      <c r="S625" s="14" t="str">
        <f t="shared" si="155"/>
        <v/>
      </c>
      <c r="T625" s="14" t="str">
        <f t="shared" si="156"/>
        <v/>
      </c>
      <c r="U625" s="21" t="str">
        <f t="shared" si="157"/>
        <v/>
      </c>
      <c r="V625" s="6" t="str">
        <f t="shared" si="158"/>
        <v/>
      </c>
      <c r="W625" s="49"/>
    </row>
    <row r="626" spans="2:23" ht="13.5" customHeight="1" x14ac:dyDescent="0.25">
      <c r="B626" s="134" t="str">
        <f t="shared" si="159"/>
        <v/>
      </c>
      <c r="C626" s="136"/>
      <c r="D626" s="20" t="str">
        <f t="shared" si="162"/>
        <v/>
      </c>
      <c r="E626" s="17" t="str">
        <f t="shared" si="150"/>
        <v/>
      </c>
      <c r="F626" s="17" t="str">
        <f t="shared" si="151"/>
        <v/>
      </c>
      <c r="G626" s="17" t="str">
        <f t="shared" si="152"/>
        <v/>
      </c>
      <c r="H626" s="17" t="str">
        <f t="shared" si="163"/>
        <v/>
      </c>
      <c r="I626" s="17" t="str">
        <f t="shared" si="153"/>
        <v/>
      </c>
      <c r="J626" s="17" t="str">
        <f t="shared" si="154"/>
        <v/>
      </c>
      <c r="K626" s="17" t="str">
        <f t="shared" si="164"/>
        <v/>
      </c>
      <c r="L626" s="14" t="str">
        <f t="shared" si="161"/>
        <v/>
      </c>
      <c r="M626" s="14" t="str">
        <f t="shared" si="165"/>
        <v/>
      </c>
      <c r="N626" s="14" t="str">
        <f t="shared" si="160"/>
        <v/>
      </c>
      <c r="O626" s="14"/>
      <c r="P626" s="14"/>
      <c r="Q626" s="14"/>
      <c r="R626" s="14"/>
      <c r="S626" s="14" t="str">
        <f t="shared" si="155"/>
        <v/>
      </c>
      <c r="T626" s="14" t="str">
        <f t="shared" si="156"/>
        <v/>
      </c>
      <c r="U626" s="21" t="str">
        <f t="shared" si="157"/>
        <v/>
      </c>
      <c r="V626" s="6" t="str">
        <f t="shared" si="158"/>
        <v/>
      </c>
      <c r="W626" s="49"/>
    </row>
    <row r="627" spans="2:23" ht="13.5" customHeight="1" x14ac:dyDescent="0.25">
      <c r="B627" s="134" t="str">
        <f t="shared" si="159"/>
        <v/>
      </c>
      <c r="C627" s="136"/>
      <c r="D627" s="20" t="str">
        <f t="shared" si="162"/>
        <v/>
      </c>
      <c r="E627" s="17" t="str">
        <f t="shared" si="150"/>
        <v/>
      </c>
      <c r="F627" s="17" t="str">
        <f t="shared" si="151"/>
        <v/>
      </c>
      <c r="G627" s="17" t="str">
        <f t="shared" si="152"/>
        <v/>
      </c>
      <c r="H627" s="17" t="str">
        <f t="shared" si="163"/>
        <v/>
      </c>
      <c r="I627" s="17" t="str">
        <f t="shared" si="153"/>
        <v/>
      </c>
      <c r="J627" s="17" t="str">
        <f t="shared" si="154"/>
        <v/>
      </c>
      <c r="K627" s="17" t="str">
        <f t="shared" si="164"/>
        <v/>
      </c>
      <c r="L627" s="14" t="str">
        <f t="shared" si="161"/>
        <v/>
      </c>
      <c r="M627" s="14" t="str">
        <f t="shared" si="165"/>
        <v/>
      </c>
      <c r="N627" s="14" t="str">
        <f t="shared" si="160"/>
        <v/>
      </c>
      <c r="O627" s="14"/>
      <c r="P627" s="14"/>
      <c r="Q627" s="14"/>
      <c r="R627" s="14"/>
      <c r="S627" s="14" t="str">
        <f t="shared" si="155"/>
        <v/>
      </c>
      <c r="T627" s="14" t="str">
        <f t="shared" si="156"/>
        <v/>
      </c>
      <c r="U627" s="21" t="str">
        <f t="shared" si="157"/>
        <v/>
      </c>
      <c r="V627" s="6" t="str">
        <f t="shared" si="158"/>
        <v/>
      </c>
      <c r="W627" s="49"/>
    </row>
    <row r="628" spans="2:23" ht="13.5" customHeight="1" x14ac:dyDescent="0.25">
      <c r="B628" s="134" t="str">
        <f t="shared" si="159"/>
        <v/>
      </c>
      <c r="C628" s="136"/>
      <c r="D628" s="20" t="str">
        <f t="shared" si="162"/>
        <v/>
      </c>
      <c r="E628" s="17" t="str">
        <f t="shared" si="150"/>
        <v/>
      </c>
      <c r="F628" s="17" t="str">
        <f t="shared" si="151"/>
        <v/>
      </c>
      <c r="G628" s="17" t="str">
        <f t="shared" si="152"/>
        <v/>
      </c>
      <c r="H628" s="17" t="str">
        <f t="shared" si="163"/>
        <v/>
      </c>
      <c r="I628" s="17" t="str">
        <f t="shared" si="153"/>
        <v/>
      </c>
      <c r="J628" s="17" t="str">
        <f t="shared" si="154"/>
        <v/>
      </c>
      <c r="K628" s="17" t="str">
        <f t="shared" si="164"/>
        <v/>
      </c>
      <c r="L628" s="14" t="str">
        <f t="shared" si="161"/>
        <v/>
      </c>
      <c r="M628" s="14" t="str">
        <f t="shared" si="165"/>
        <v/>
      </c>
      <c r="N628" s="14" t="str">
        <f t="shared" si="160"/>
        <v/>
      </c>
      <c r="O628" s="14"/>
      <c r="P628" s="14"/>
      <c r="Q628" s="14"/>
      <c r="R628" s="14"/>
      <c r="S628" s="14" t="str">
        <f t="shared" si="155"/>
        <v/>
      </c>
      <c r="T628" s="14" t="str">
        <f t="shared" si="156"/>
        <v/>
      </c>
      <c r="U628" s="21" t="str">
        <f t="shared" si="157"/>
        <v/>
      </c>
      <c r="V628" s="6" t="str">
        <f t="shared" si="158"/>
        <v/>
      </c>
      <c r="W628" s="49"/>
    </row>
    <row r="629" spans="2:23" ht="13.5" customHeight="1" x14ac:dyDescent="0.25">
      <c r="B629" s="134" t="str">
        <f t="shared" si="159"/>
        <v/>
      </c>
      <c r="C629" s="136"/>
      <c r="D629" s="20" t="str">
        <f t="shared" si="162"/>
        <v/>
      </c>
      <c r="E629" s="17" t="str">
        <f t="shared" si="150"/>
        <v/>
      </c>
      <c r="F629" s="17" t="str">
        <f t="shared" si="151"/>
        <v/>
      </c>
      <c r="G629" s="17" t="str">
        <f t="shared" si="152"/>
        <v/>
      </c>
      <c r="H629" s="17" t="str">
        <f t="shared" si="163"/>
        <v/>
      </c>
      <c r="I629" s="17" t="str">
        <f t="shared" si="153"/>
        <v/>
      </c>
      <c r="J629" s="17" t="str">
        <f t="shared" si="154"/>
        <v/>
      </c>
      <c r="K629" s="17" t="str">
        <f t="shared" si="164"/>
        <v/>
      </c>
      <c r="L629" s="14" t="str">
        <f t="shared" si="161"/>
        <v/>
      </c>
      <c r="M629" s="14" t="str">
        <f t="shared" si="165"/>
        <v/>
      </c>
      <c r="N629" s="14" t="str">
        <f t="shared" si="160"/>
        <v/>
      </c>
      <c r="O629" s="14"/>
      <c r="P629" s="14"/>
      <c r="Q629" s="14"/>
      <c r="R629" s="14"/>
      <c r="S629" s="14" t="str">
        <f t="shared" si="155"/>
        <v/>
      </c>
      <c r="T629" s="14" t="str">
        <f t="shared" si="156"/>
        <v/>
      </c>
      <c r="U629" s="21" t="str">
        <f t="shared" si="157"/>
        <v/>
      </c>
      <c r="V629" s="6" t="str">
        <f t="shared" si="158"/>
        <v/>
      </c>
      <c r="W629" s="49"/>
    </row>
    <row r="630" spans="2:23" ht="13.5" customHeight="1" x14ac:dyDescent="0.25">
      <c r="B630" s="134" t="str">
        <f t="shared" si="159"/>
        <v/>
      </c>
      <c r="C630" s="136"/>
      <c r="D630" s="20" t="str">
        <f t="shared" si="162"/>
        <v/>
      </c>
      <c r="E630" s="17" t="str">
        <f t="shared" si="150"/>
        <v/>
      </c>
      <c r="F630" s="17" t="str">
        <f t="shared" si="151"/>
        <v/>
      </c>
      <c r="G630" s="17" t="str">
        <f t="shared" si="152"/>
        <v/>
      </c>
      <c r="H630" s="17" t="str">
        <f t="shared" si="163"/>
        <v/>
      </c>
      <c r="I630" s="17" t="str">
        <f t="shared" si="153"/>
        <v/>
      </c>
      <c r="J630" s="17" t="str">
        <f t="shared" si="154"/>
        <v/>
      </c>
      <c r="K630" s="17" t="str">
        <f t="shared" si="164"/>
        <v/>
      </c>
      <c r="L630" s="14" t="str">
        <f t="shared" si="161"/>
        <v/>
      </c>
      <c r="M630" s="14" t="str">
        <f t="shared" si="165"/>
        <v/>
      </c>
      <c r="N630" s="14" t="str">
        <f t="shared" si="160"/>
        <v/>
      </c>
      <c r="O630" s="14"/>
      <c r="P630" s="14"/>
      <c r="Q630" s="14"/>
      <c r="R630" s="14"/>
      <c r="S630" s="14" t="str">
        <f t="shared" si="155"/>
        <v/>
      </c>
      <c r="T630" s="14" t="str">
        <f t="shared" si="156"/>
        <v/>
      </c>
      <c r="U630" s="21" t="str">
        <f t="shared" si="157"/>
        <v/>
      </c>
      <c r="V630" s="6" t="str">
        <f t="shared" si="158"/>
        <v/>
      </c>
      <c r="W630" s="49"/>
    </row>
    <row r="631" spans="2:23" ht="13.5" customHeight="1" x14ac:dyDescent="0.25">
      <c r="B631" s="134" t="str">
        <f t="shared" si="159"/>
        <v/>
      </c>
      <c r="C631" s="136"/>
      <c r="D631" s="20" t="str">
        <f t="shared" si="162"/>
        <v/>
      </c>
      <c r="E631" s="17" t="str">
        <f t="shared" si="150"/>
        <v/>
      </c>
      <c r="F631" s="17" t="str">
        <f t="shared" si="151"/>
        <v/>
      </c>
      <c r="G631" s="17" t="str">
        <f t="shared" si="152"/>
        <v/>
      </c>
      <c r="H631" s="17" t="str">
        <f t="shared" si="163"/>
        <v/>
      </c>
      <c r="I631" s="17" t="str">
        <f t="shared" si="153"/>
        <v/>
      </c>
      <c r="J631" s="17" t="str">
        <f t="shared" si="154"/>
        <v/>
      </c>
      <c r="K631" s="17" t="str">
        <f t="shared" si="164"/>
        <v/>
      </c>
      <c r="L631" s="14" t="str">
        <f t="shared" si="161"/>
        <v/>
      </c>
      <c r="M631" s="14" t="str">
        <f t="shared" si="165"/>
        <v/>
      </c>
      <c r="N631" s="14" t="str">
        <f t="shared" si="160"/>
        <v/>
      </c>
      <c r="O631" s="14"/>
      <c r="P631" s="14"/>
      <c r="Q631" s="14"/>
      <c r="R631" s="14"/>
      <c r="S631" s="14" t="str">
        <f t="shared" si="155"/>
        <v/>
      </c>
      <c r="T631" s="14" t="str">
        <f t="shared" si="156"/>
        <v/>
      </c>
      <c r="U631" s="21" t="str">
        <f t="shared" si="157"/>
        <v/>
      </c>
      <c r="V631" s="6" t="str">
        <f t="shared" si="158"/>
        <v/>
      </c>
      <c r="W631" s="49"/>
    </row>
    <row r="632" spans="2:23" ht="13.5" customHeight="1" x14ac:dyDescent="0.25">
      <c r="B632" s="134" t="str">
        <f t="shared" si="159"/>
        <v/>
      </c>
      <c r="C632" s="136"/>
      <c r="D632" s="20" t="str">
        <f t="shared" si="162"/>
        <v/>
      </c>
      <c r="E632" s="17" t="str">
        <f t="shared" si="150"/>
        <v/>
      </c>
      <c r="F632" s="17" t="str">
        <f t="shared" si="151"/>
        <v/>
      </c>
      <c r="G632" s="17" t="str">
        <f t="shared" si="152"/>
        <v/>
      </c>
      <c r="H632" s="17" t="str">
        <f t="shared" si="163"/>
        <v/>
      </c>
      <c r="I632" s="17" t="str">
        <f t="shared" si="153"/>
        <v/>
      </c>
      <c r="J632" s="17" t="str">
        <f t="shared" si="154"/>
        <v/>
      </c>
      <c r="K632" s="17" t="str">
        <f t="shared" si="164"/>
        <v/>
      </c>
      <c r="L632" s="14" t="str">
        <f t="shared" si="161"/>
        <v/>
      </c>
      <c r="M632" s="14" t="str">
        <f t="shared" si="165"/>
        <v/>
      </c>
      <c r="N632" s="14" t="str">
        <f t="shared" si="160"/>
        <v/>
      </c>
      <c r="O632" s="14"/>
      <c r="P632" s="14"/>
      <c r="Q632" s="14"/>
      <c r="R632" s="14"/>
      <c r="S632" s="14" t="str">
        <f t="shared" si="155"/>
        <v/>
      </c>
      <c r="T632" s="14" t="str">
        <f t="shared" si="156"/>
        <v/>
      </c>
      <c r="U632" s="21" t="str">
        <f t="shared" si="157"/>
        <v/>
      </c>
      <c r="V632" s="6" t="str">
        <f t="shared" si="158"/>
        <v/>
      </c>
      <c r="W632" s="49"/>
    </row>
    <row r="633" spans="2:23" ht="13.5" customHeight="1" x14ac:dyDescent="0.25">
      <c r="B633" s="134" t="str">
        <f t="shared" si="159"/>
        <v/>
      </c>
      <c r="C633" s="136"/>
      <c r="D633" s="20" t="str">
        <f t="shared" si="162"/>
        <v/>
      </c>
      <c r="E633" s="17" t="str">
        <f t="shared" si="150"/>
        <v/>
      </c>
      <c r="F633" s="17" t="str">
        <f t="shared" si="151"/>
        <v/>
      </c>
      <c r="G633" s="17" t="str">
        <f t="shared" si="152"/>
        <v/>
      </c>
      <c r="H633" s="17" t="str">
        <f t="shared" si="163"/>
        <v/>
      </c>
      <c r="I633" s="17" t="str">
        <f t="shared" si="153"/>
        <v/>
      </c>
      <c r="J633" s="17" t="str">
        <f t="shared" si="154"/>
        <v/>
      </c>
      <c r="K633" s="17" t="str">
        <f t="shared" si="164"/>
        <v/>
      </c>
      <c r="L633" s="14" t="str">
        <f t="shared" si="161"/>
        <v/>
      </c>
      <c r="M633" s="14" t="str">
        <f t="shared" si="165"/>
        <v/>
      </c>
      <c r="N633" s="14" t="str">
        <f t="shared" si="160"/>
        <v/>
      </c>
      <c r="O633" s="14"/>
      <c r="P633" s="14"/>
      <c r="Q633" s="14"/>
      <c r="R633" s="14"/>
      <c r="S633" s="14" t="str">
        <f t="shared" si="155"/>
        <v/>
      </c>
      <c r="T633" s="14" t="str">
        <f t="shared" si="156"/>
        <v/>
      </c>
      <c r="U633" s="21" t="str">
        <f t="shared" si="157"/>
        <v/>
      </c>
      <c r="V633" s="6" t="str">
        <f t="shared" si="158"/>
        <v/>
      </c>
      <c r="W633" s="49"/>
    </row>
    <row r="634" spans="2:23" ht="13.5" customHeight="1" x14ac:dyDescent="0.25">
      <c r="B634" s="134" t="str">
        <f t="shared" si="159"/>
        <v/>
      </c>
      <c r="C634" s="136"/>
      <c r="D634" s="20" t="str">
        <f t="shared" si="162"/>
        <v/>
      </c>
      <c r="E634" s="17" t="str">
        <f t="shared" si="150"/>
        <v/>
      </c>
      <c r="F634" s="17" t="str">
        <f t="shared" si="151"/>
        <v/>
      </c>
      <c r="G634" s="17" t="str">
        <f t="shared" si="152"/>
        <v/>
      </c>
      <c r="H634" s="17" t="str">
        <f t="shared" si="163"/>
        <v/>
      </c>
      <c r="I634" s="17" t="str">
        <f t="shared" si="153"/>
        <v/>
      </c>
      <c r="J634" s="17" t="str">
        <f t="shared" si="154"/>
        <v/>
      </c>
      <c r="K634" s="17" t="str">
        <f t="shared" si="164"/>
        <v/>
      </c>
      <c r="L634" s="14" t="str">
        <f t="shared" si="161"/>
        <v/>
      </c>
      <c r="M634" s="14" t="str">
        <f t="shared" si="165"/>
        <v/>
      </c>
      <c r="N634" s="14" t="str">
        <f t="shared" si="160"/>
        <v/>
      </c>
      <c r="O634" s="14"/>
      <c r="P634" s="14"/>
      <c r="Q634" s="14"/>
      <c r="R634" s="14"/>
      <c r="S634" s="14" t="str">
        <f t="shared" si="155"/>
        <v/>
      </c>
      <c r="T634" s="14" t="str">
        <f t="shared" si="156"/>
        <v/>
      </c>
      <c r="U634" s="21" t="str">
        <f t="shared" si="157"/>
        <v/>
      </c>
      <c r="V634" s="6" t="str">
        <f t="shared" si="158"/>
        <v/>
      </c>
      <c r="W634" s="49"/>
    </row>
    <row r="635" spans="2:23" ht="13.5" customHeight="1" x14ac:dyDescent="0.25">
      <c r="B635" s="134" t="str">
        <f t="shared" si="159"/>
        <v/>
      </c>
      <c r="C635" s="136"/>
      <c r="D635" s="20" t="str">
        <f t="shared" si="162"/>
        <v/>
      </c>
      <c r="E635" s="17" t="str">
        <f t="shared" si="150"/>
        <v/>
      </c>
      <c r="F635" s="17" t="str">
        <f t="shared" si="151"/>
        <v/>
      </c>
      <c r="G635" s="17" t="str">
        <f t="shared" si="152"/>
        <v/>
      </c>
      <c r="H635" s="17" t="str">
        <f t="shared" si="163"/>
        <v/>
      </c>
      <c r="I635" s="17" t="str">
        <f t="shared" si="153"/>
        <v/>
      </c>
      <c r="J635" s="17" t="str">
        <f t="shared" si="154"/>
        <v/>
      </c>
      <c r="K635" s="17" t="str">
        <f t="shared" si="164"/>
        <v/>
      </c>
      <c r="L635" s="14" t="str">
        <f t="shared" si="161"/>
        <v/>
      </c>
      <c r="M635" s="14" t="str">
        <f t="shared" si="165"/>
        <v/>
      </c>
      <c r="N635" s="14" t="str">
        <f t="shared" si="160"/>
        <v/>
      </c>
      <c r="O635" s="14"/>
      <c r="P635" s="14"/>
      <c r="Q635" s="14"/>
      <c r="R635" s="14"/>
      <c r="S635" s="14" t="str">
        <f t="shared" si="155"/>
        <v/>
      </c>
      <c r="T635" s="14" t="str">
        <f t="shared" si="156"/>
        <v/>
      </c>
      <c r="U635" s="21" t="str">
        <f t="shared" si="157"/>
        <v/>
      </c>
      <c r="V635" s="6" t="str">
        <f t="shared" si="158"/>
        <v/>
      </c>
      <c r="W635" s="49"/>
    </row>
    <row r="636" spans="2:23" ht="13.5" customHeight="1" x14ac:dyDescent="0.25">
      <c r="B636" s="134" t="str">
        <f t="shared" si="159"/>
        <v/>
      </c>
      <c r="C636" s="136"/>
      <c r="D636" s="20" t="str">
        <f t="shared" si="162"/>
        <v/>
      </c>
      <c r="E636" s="17" t="str">
        <f t="shared" si="150"/>
        <v/>
      </c>
      <c r="F636" s="17" t="str">
        <f t="shared" si="151"/>
        <v/>
      </c>
      <c r="G636" s="17" t="str">
        <f t="shared" si="152"/>
        <v/>
      </c>
      <c r="H636" s="17" t="str">
        <f t="shared" si="163"/>
        <v/>
      </c>
      <c r="I636" s="17" t="str">
        <f t="shared" si="153"/>
        <v/>
      </c>
      <c r="J636" s="17" t="str">
        <f t="shared" si="154"/>
        <v/>
      </c>
      <c r="K636" s="17" t="str">
        <f t="shared" si="164"/>
        <v/>
      </c>
      <c r="L636" s="14" t="str">
        <f t="shared" si="161"/>
        <v/>
      </c>
      <c r="M636" s="14" t="str">
        <f t="shared" si="165"/>
        <v/>
      </c>
      <c r="N636" s="14" t="str">
        <f t="shared" si="160"/>
        <v/>
      </c>
      <c r="O636" s="14"/>
      <c r="P636" s="14"/>
      <c r="Q636" s="14"/>
      <c r="R636" s="14"/>
      <c r="S636" s="14" t="str">
        <f t="shared" si="155"/>
        <v/>
      </c>
      <c r="T636" s="14" t="str">
        <f t="shared" si="156"/>
        <v/>
      </c>
      <c r="U636" s="21" t="str">
        <f t="shared" si="157"/>
        <v/>
      </c>
      <c r="V636" s="6" t="str">
        <f t="shared" si="158"/>
        <v/>
      </c>
      <c r="W636" s="49"/>
    </row>
    <row r="637" spans="2:23" ht="13.5" customHeight="1" x14ac:dyDescent="0.25">
      <c r="B637" s="134" t="str">
        <f t="shared" si="159"/>
        <v/>
      </c>
      <c r="C637" s="136"/>
      <c r="D637" s="20" t="str">
        <f t="shared" si="162"/>
        <v/>
      </c>
      <c r="E637" s="17" t="str">
        <f t="shared" si="150"/>
        <v/>
      </c>
      <c r="F637" s="17" t="str">
        <f t="shared" si="151"/>
        <v/>
      </c>
      <c r="G637" s="17" t="str">
        <f t="shared" si="152"/>
        <v/>
      </c>
      <c r="H637" s="17" t="str">
        <f t="shared" si="163"/>
        <v/>
      </c>
      <c r="I637" s="17" t="str">
        <f t="shared" si="153"/>
        <v/>
      </c>
      <c r="J637" s="17" t="str">
        <f t="shared" si="154"/>
        <v/>
      </c>
      <c r="K637" s="17" t="str">
        <f t="shared" si="164"/>
        <v/>
      </c>
      <c r="L637" s="14" t="str">
        <f t="shared" si="161"/>
        <v/>
      </c>
      <c r="M637" s="14" t="str">
        <f t="shared" si="165"/>
        <v/>
      </c>
      <c r="N637" s="14" t="str">
        <f t="shared" si="160"/>
        <v/>
      </c>
      <c r="O637" s="14"/>
      <c r="P637" s="14"/>
      <c r="Q637" s="14"/>
      <c r="R637" s="14"/>
      <c r="S637" s="14" t="str">
        <f t="shared" si="155"/>
        <v/>
      </c>
      <c r="T637" s="14" t="str">
        <f t="shared" si="156"/>
        <v/>
      </c>
      <c r="U637" s="21" t="str">
        <f t="shared" si="157"/>
        <v/>
      </c>
      <c r="V637" s="6" t="str">
        <f t="shared" si="158"/>
        <v/>
      </c>
      <c r="W637" s="49"/>
    </row>
    <row r="638" spans="2:23" ht="13.5" customHeight="1" x14ac:dyDescent="0.25">
      <c r="B638" s="134" t="str">
        <f t="shared" si="159"/>
        <v/>
      </c>
      <c r="C638" s="136"/>
      <c r="D638" s="20" t="str">
        <f t="shared" si="162"/>
        <v/>
      </c>
      <c r="E638" s="17" t="str">
        <f t="shared" si="150"/>
        <v/>
      </c>
      <c r="F638" s="17" t="str">
        <f t="shared" si="151"/>
        <v/>
      </c>
      <c r="G638" s="17" t="str">
        <f t="shared" si="152"/>
        <v/>
      </c>
      <c r="H638" s="17" t="str">
        <f t="shared" si="163"/>
        <v/>
      </c>
      <c r="I638" s="17" t="str">
        <f t="shared" si="153"/>
        <v/>
      </c>
      <c r="J638" s="17" t="str">
        <f t="shared" si="154"/>
        <v/>
      </c>
      <c r="K638" s="17" t="str">
        <f t="shared" si="164"/>
        <v/>
      </c>
      <c r="L638" s="14" t="str">
        <f t="shared" si="161"/>
        <v/>
      </c>
      <c r="M638" s="14" t="str">
        <f t="shared" si="165"/>
        <v/>
      </c>
      <c r="N638" s="14" t="str">
        <f t="shared" si="160"/>
        <v/>
      </c>
      <c r="O638" s="14"/>
      <c r="P638" s="14"/>
      <c r="Q638" s="14"/>
      <c r="R638" s="14"/>
      <c r="S638" s="14" t="str">
        <f t="shared" si="155"/>
        <v/>
      </c>
      <c r="T638" s="14" t="str">
        <f t="shared" si="156"/>
        <v/>
      </c>
      <c r="U638" s="21" t="str">
        <f t="shared" si="157"/>
        <v/>
      </c>
      <c r="V638" s="6" t="str">
        <f t="shared" si="158"/>
        <v/>
      </c>
      <c r="W638" s="49"/>
    </row>
    <row r="639" spans="2:23" ht="13.5" customHeight="1" x14ac:dyDescent="0.25">
      <c r="B639" s="134" t="str">
        <f t="shared" si="159"/>
        <v/>
      </c>
      <c r="C639" s="136"/>
      <c r="D639" s="20" t="str">
        <f t="shared" si="162"/>
        <v/>
      </c>
      <c r="E639" s="17" t="str">
        <f t="shared" si="150"/>
        <v/>
      </c>
      <c r="F639" s="17" t="str">
        <f t="shared" si="151"/>
        <v/>
      </c>
      <c r="G639" s="17" t="str">
        <f t="shared" si="152"/>
        <v/>
      </c>
      <c r="H639" s="17" t="str">
        <f t="shared" si="163"/>
        <v/>
      </c>
      <c r="I639" s="17" t="str">
        <f t="shared" si="153"/>
        <v/>
      </c>
      <c r="J639" s="17" t="str">
        <f t="shared" si="154"/>
        <v/>
      </c>
      <c r="K639" s="17" t="str">
        <f t="shared" si="164"/>
        <v/>
      </c>
      <c r="L639" s="14" t="str">
        <f t="shared" si="161"/>
        <v/>
      </c>
      <c r="M639" s="14" t="str">
        <f t="shared" si="165"/>
        <v/>
      </c>
      <c r="N639" s="14" t="str">
        <f t="shared" si="160"/>
        <v/>
      </c>
      <c r="O639" s="14"/>
      <c r="P639" s="14"/>
      <c r="Q639" s="14"/>
      <c r="R639" s="14"/>
      <c r="S639" s="14" t="str">
        <f t="shared" si="155"/>
        <v/>
      </c>
      <c r="T639" s="14" t="str">
        <f t="shared" si="156"/>
        <v/>
      </c>
      <c r="U639" s="21" t="str">
        <f t="shared" si="157"/>
        <v/>
      </c>
      <c r="V639" s="6" t="str">
        <f t="shared" si="158"/>
        <v/>
      </c>
      <c r="W639" s="49"/>
    </row>
    <row r="640" spans="2:23" ht="13.5" customHeight="1" x14ac:dyDescent="0.25">
      <c r="B640" s="134" t="str">
        <f t="shared" si="159"/>
        <v/>
      </c>
      <c r="C640" s="136"/>
      <c r="D640" s="20" t="str">
        <f t="shared" si="162"/>
        <v/>
      </c>
      <c r="E640" s="17" t="str">
        <f t="shared" si="150"/>
        <v/>
      </c>
      <c r="F640" s="17" t="str">
        <f t="shared" si="151"/>
        <v/>
      </c>
      <c r="G640" s="17" t="str">
        <f t="shared" si="152"/>
        <v/>
      </c>
      <c r="H640" s="17" t="str">
        <f t="shared" si="163"/>
        <v/>
      </c>
      <c r="I640" s="17" t="str">
        <f t="shared" si="153"/>
        <v/>
      </c>
      <c r="J640" s="17" t="str">
        <f t="shared" si="154"/>
        <v/>
      </c>
      <c r="K640" s="17" t="str">
        <f t="shared" si="164"/>
        <v/>
      </c>
      <c r="L640" s="14" t="str">
        <f t="shared" si="161"/>
        <v/>
      </c>
      <c r="M640" s="14" t="str">
        <f t="shared" si="165"/>
        <v/>
      </c>
      <c r="N640" s="14" t="str">
        <f t="shared" si="160"/>
        <v/>
      </c>
      <c r="O640" s="14"/>
      <c r="P640" s="14"/>
      <c r="Q640" s="14"/>
      <c r="R640" s="14"/>
      <c r="S640" s="14" t="str">
        <f t="shared" si="155"/>
        <v/>
      </c>
      <c r="T640" s="14" t="str">
        <f t="shared" si="156"/>
        <v/>
      </c>
      <c r="U640" s="21" t="str">
        <f t="shared" si="157"/>
        <v/>
      </c>
      <c r="V640" s="6" t="str">
        <f t="shared" si="158"/>
        <v/>
      </c>
      <c r="W640" s="49"/>
    </row>
    <row r="641" spans="2:23" ht="13.5" customHeight="1" x14ac:dyDescent="0.25">
      <c r="B641" s="134" t="str">
        <f t="shared" si="159"/>
        <v/>
      </c>
      <c r="C641" s="136"/>
      <c r="D641" s="20" t="str">
        <f t="shared" si="162"/>
        <v/>
      </c>
      <c r="E641" s="17" t="str">
        <f t="shared" si="150"/>
        <v/>
      </c>
      <c r="F641" s="17" t="str">
        <f t="shared" si="151"/>
        <v/>
      </c>
      <c r="G641" s="17" t="str">
        <f t="shared" si="152"/>
        <v/>
      </c>
      <c r="H641" s="17" t="str">
        <f t="shared" si="163"/>
        <v/>
      </c>
      <c r="I641" s="17" t="str">
        <f t="shared" si="153"/>
        <v/>
      </c>
      <c r="J641" s="17" t="str">
        <f t="shared" si="154"/>
        <v/>
      </c>
      <c r="K641" s="17" t="str">
        <f t="shared" si="164"/>
        <v/>
      </c>
      <c r="L641" s="14" t="str">
        <f t="shared" si="161"/>
        <v/>
      </c>
      <c r="M641" s="14" t="str">
        <f t="shared" si="165"/>
        <v/>
      </c>
      <c r="N641" s="14" t="str">
        <f t="shared" si="160"/>
        <v/>
      </c>
      <c r="O641" s="14"/>
      <c r="P641" s="14"/>
      <c r="Q641" s="14"/>
      <c r="R641" s="14"/>
      <c r="S641" s="14" t="str">
        <f t="shared" si="155"/>
        <v/>
      </c>
      <c r="T641" s="14" t="str">
        <f t="shared" si="156"/>
        <v/>
      </c>
      <c r="U641" s="21" t="str">
        <f t="shared" si="157"/>
        <v/>
      </c>
      <c r="V641" s="6" t="str">
        <f t="shared" si="158"/>
        <v/>
      </c>
      <c r="W641" s="49"/>
    </row>
    <row r="642" spans="2:23" ht="13.5" customHeight="1" x14ac:dyDescent="0.25">
      <c r="B642" s="134" t="str">
        <f t="shared" si="159"/>
        <v/>
      </c>
      <c r="C642" s="136"/>
      <c r="D642" s="20" t="str">
        <f t="shared" si="162"/>
        <v/>
      </c>
      <c r="E642" s="17" t="str">
        <f t="shared" ref="E642:E705" si="166">IF(C642="","",C642^Lambda2)</f>
        <v/>
      </c>
      <c r="F642" s="17" t="str">
        <f t="shared" ref="F642:F705" si="167">IF(C642="","",mr_lcl)</f>
        <v/>
      </c>
      <c r="G642" s="17" t="str">
        <f t="shared" ref="G642:G705" si="168">IF(C642="","",mr_uclB)</f>
        <v/>
      </c>
      <c r="H642" s="17" t="str">
        <f t="shared" si="163"/>
        <v/>
      </c>
      <c r="I642" s="17" t="str">
        <f t="shared" ref="I642:I705" si="169">IF(C642="","",i_lclB)</f>
        <v/>
      </c>
      <c r="J642" s="17" t="str">
        <f t="shared" ref="J642:J705" si="170">IF(C642="","",i_uclB)</f>
        <v/>
      </c>
      <c r="K642" s="17" t="str">
        <f t="shared" si="164"/>
        <v/>
      </c>
      <c r="L642" s="14" t="str">
        <f t="shared" si="161"/>
        <v/>
      </c>
      <c r="M642" s="14" t="str">
        <f t="shared" si="165"/>
        <v/>
      </c>
      <c r="N642" s="14" t="str">
        <f t="shared" si="160"/>
        <v/>
      </c>
      <c r="O642" s="14"/>
      <c r="P642" s="14"/>
      <c r="Q642" s="14"/>
      <c r="R642" s="14"/>
      <c r="S642" s="14" t="str">
        <f t="shared" ref="S642:S705" si="171">IF(C642="","",IF(OR(AND(osc=TRUE,COUNT(C642:C655)=14,C642&gt;C643,C643&lt;C644,C644&gt;C645,C645&lt;C646,C646&gt;C647,C647&lt;C648,C648&gt;C649,C649&lt;C650,C650&gt;C651,C651&lt;C652,C652&gt;C653,C653&lt;C654,C654&gt;C655),AND(osc=TRUE,COUNT(C642:C655)=14,C642&lt;C643,C643&gt;C644,C644&lt;C645,C645&gt;C646,C646&lt;C647,C647&gt;C648,C648&lt;C649,C649&gt;C650,C650&lt;C651,C651&gt;C652,C652&lt;C653,C653&gt;C654,C654&lt;C655)),"SPECIAL CAUSE-Ind Oscillations",""))</f>
        <v/>
      </c>
      <c r="T642" s="14" t="str">
        <f t="shared" ref="T642:T705" si="172">IF(C642="","",IF(AND(var_red=TRUE,i_avg+I_std&gt;MAX(E642:E656),i_avg-I_std&lt;MIN(E642:E656),COUNT(E642:E656)=15),"SPECIAL CAUSE-Variation Reduced",""))</f>
        <v/>
      </c>
      <c r="U642" s="21" t="str">
        <f t="shared" si="157"/>
        <v/>
      </c>
      <c r="V642" s="6" t="str">
        <f t="shared" si="158"/>
        <v/>
      </c>
      <c r="W642" s="49"/>
    </row>
    <row r="643" spans="2:23" ht="13.5" customHeight="1" x14ac:dyDescent="0.25">
      <c r="B643" s="134" t="str">
        <f t="shared" si="159"/>
        <v/>
      </c>
      <c r="C643" s="136"/>
      <c r="D643" s="20" t="str">
        <f t="shared" si="162"/>
        <v/>
      </c>
      <c r="E643" s="17" t="str">
        <f t="shared" si="166"/>
        <v/>
      </c>
      <c r="F643" s="17" t="str">
        <f t="shared" si="167"/>
        <v/>
      </c>
      <c r="G643" s="17" t="str">
        <f t="shared" si="168"/>
        <v/>
      </c>
      <c r="H643" s="17" t="str">
        <f t="shared" si="163"/>
        <v/>
      </c>
      <c r="I643" s="17" t="str">
        <f t="shared" si="169"/>
        <v/>
      </c>
      <c r="J643" s="17" t="str">
        <f t="shared" si="170"/>
        <v/>
      </c>
      <c r="K643" s="17" t="str">
        <f t="shared" si="164"/>
        <v/>
      </c>
      <c r="L643" s="14" t="str">
        <f t="shared" si="161"/>
        <v/>
      </c>
      <c r="M643" s="14" t="str">
        <f t="shared" si="165"/>
        <v/>
      </c>
      <c r="N643" s="14" t="str">
        <f t="shared" si="160"/>
        <v/>
      </c>
      <c r="O643" s="14"/>
      <c r="P643" s="14"/>
      <c r="Q643" s="14"/>
      <c r="R643" s="14"/>
      <c r="S643" s="14" t="str">
        <f t="shared" si="171"/>
        <v/>
      </c>
      <c r="T643" s="14" t="str">
        <f t="shared" si="172"/>
        <v/>
      </c>
      <c r="U643" s="21" t="str">
        <f t="shared" ref="U643:U706" si="173">IF(C643="","",IF(L643&lt;&gt;"",L643,IF(M643&lt;&gt;"",M643,IF(N643&lt;&gt;"",N643,IF(S643&lt;&gt;"",S643,IF(T643&lt;&gt;"",T643,"Common Cause"))))))</f>
        <v/>
      </c>
      <c r="V643" s="6" t="str">
        <f t="shared" ref="V643:V706" si="174">IF(C643="","",IF(OR(L643&gt;"",M643&gt;"",N643&gt;"",S643&gt;"",T643&gt;""),"UNSTABLE","stable"))</f>
        <v/>
      </c>
      <c r="W643" s="49"/>
    </row>
    <row r="644" spans="2:23" ht="13.5" customHeight="1" x14ac:dyDescent="0.25">
      <c r="B644" s="134" t="str">
        <f t="shared" ref="B644:B707" si="175">IF(C644="","",IF(_xlfn.ISFORMULA(B643),B643+1,""))</f>
        <v/>
      </c>
      <c r="C644" s="136"/>
      <c r="D644" s="20" t="str">
        <f t="shared" si="162"/>
        <v/>
      </c>
      <c r="E644" s="17" t="str">
        <f t="shared" si="166"/>
        <v/>
      </c>
      <c r="F644" s="17" t="str">
        <f t="shared" si="167"/>
        <v/>
      </c>
      <c r="G644" s="17" t="str">
        <f t="shared" si="168"/>
        <v/>
      </c>
      <c r="H644" s="17" t="str">
        <f t="shared" si="163"/>
        <v/>
      </c>
      <c r="I644" s="17" t="str">
        <f t="shared" si="169"/>
        <v/>
      </c>
      <c r="J644" s="17" t="str">
        <f t="shared" si="170"/>
        <v/>
      </c>
      <c r="K644" s="17" t="str">
        <f t="shared" si="164"/>
        <v/>
      </c>
      <c r="L644" s="14" t="str">
        <f t="shared" si="161"/>
        <v/>
      </c>
      <c r="M644" s="14" t="str">
        <f t="shared" si="165"/>
        <v/>
      </c>
      <c r="N644" s="14" t="str">
        <f t="shared" ref="N644:N707" si="176">IF(C644="","",IF(AND(COUNT(D644:D652)=9,OR(MAX(D644:D652)&lt;AVERAGE(D:D),MIN(D644:D652)&gt;AVERAGE(D:D))),"MR Shift",IF(AND(COUNT(E644:E652)=9,OR(MAX(E644:E652)&lt;AVERAGE(E:E),MIN(E644:E652)&gt;AVERAGE(E:E))),"SPECIAL CAUSE-Ind Shift","")))</f>
        <v/>
      </c>
      <c r="O644" s="14"/>
      <c r="P644" s="14"/>
      <c r="Q644" s="14"/>
      <c r="R644" s="14"/>
      <c r="S644" s="14" t="str">
        <f t="shared" si="171"/>
        <v/>
      </c>
      <c r="T644" s="14" t="str">
        <f t="shared" si="172"/>
        <v/>
      </c>
      <c r="U644" s="21" t="str">
        <f t="shared" si="173"/>
        <v/>
      </c>
      <c r="V644" s="6" t="str">
        <f t="shared" si="174"/>
        <v/>
      </c>
      <c r="W644" s="49"/>
    </row>
    <row r="645" spans="2:23" ht="13.5" customHeight="1" x14ac:dyDescent="0.25">
      <c r="B645" s="134" t="str">
        <f t="shared" si="175"/>
        <v/>
      </c>
      <c r="C645" s="136"/>
      <c r="D645" s="20" t="str">
        <f t="shared" si="162"/>
        <v/>
      </c>
      <c r="E645" s="17" t="str">
        <f t="shared" si="166"/>
        <v/>
      </c>
      <c r="F645" s="17" t="str">
        <f t="shared" si="167"/>
        <v/>
      </c>
      <c r="G645" s="17" t="str">
        <f t="shared" si="168"/>
        <v/>
      </c>
      <c r="H645" s="17" t="str">
        <f t="shared" si="163"/>
        <v/>
      </c>
      <c r="I645" s="17" t="str">
        <f t="shared" si="169"/>
        <v/>
      </c>
      <c r="J645" s="17" t="str">
        <f t="shared" si="170"/>
        <v/>
      </c>
      <c r="K645" s="17" t="str">
        <f t="shared" si="164"/>
        <v/>
      </c>
      <c r="L645" s="14" t="str">
        <f t="shared" si="161"/>
        <v/>
      </c>
      <c r="M645" s="14" t="str">
        <f t="shared" si="165"/>
        <v/>
      </c>
      <c r="N645" s="14" t="str">
        <f t="shared" si="176"/>
        <v/>
      </c>
      <c r="O645" s="14"/>
      <c r="P645" s="14"/>
      <c r="Q645" s="14"/>
      <c r="R645" s="14"/>
      <c r="S645" s="14" t="str">
        <f t="shared" si="171"/>
        <v/>
      </c>
      <c r="T645" s="14" t="str">
        <f t="shared" si="172"/>
        <v/>
      </c>
      <c r="U645" s="21" t="str">
        <f t="shared" si="173"/>
        <v/>
      </c>
      <c r="V645" s="6" t="str">
        <f t="shared" si="174"/>
        <v/>
      </c>
      <c r="W645" s="49"/>
    </row>
    <row r="646" spans="2:23" ht="13.5" customHeight="1" x14ac:dyDescent="0.25">
      <c r="B646" s="134" t="str">
        <f t="shared" si="175"/>
        <v/>
      </c>
      <c r="C646" s="136"/>
      <c r="D646" s="20" t="str">
        <f t="shared" si="162"/>
        <v/>
      </c>
      <c r="E646" s="17" t="str">
        <f t="shared" si="166"/>
        <v/>
      </c>
      <c r="F646" s="17" t="str">
        <f t="shared" si="167"/>
        <v/>
      </c>
      <c r="G646" s="17" t="str">
        <f t="shared" si="168"/>
        <v/>
      </c>
      <c r="H646" s="17" t="str">
        <f t="shared" si="163"/>
        <v/>
      </c>
      <c r="I646" s="17" t="str">
        <f t="shared" si="169"/>
        <v/>
      </c>
      <c r="J646" s="17" t="str">
        <f t="shared" si="170"/>
        <v/>
      </c>
      <c r="K646" s="17" t="str">
        <f t="shared" si="164"/>
        <v/>
      </c>
      <c r="L646" s="14" t="str">
        <f t="shared" si="161"/>
        <v/>
      </c>
      <c r="M646" s="14" t="str">
        <f t="shared" si="165"/>
        <v/>
      </c>
      <c r="N646" s="14" t="str">
        <f t="shared" si="176"/>
        <v/>
      </c>
      <c r="O646" s="14"/>
      <c r="P646" s="14"/>
      <c r="Q646" s="14"/>
      <c r="R646" s="14"/>
      <c r="S646" s="14" t="str">
        <f t="shared" si="171"/>
        <v/>
      </c>
      <c r="T646" s="14" t="str">
        <f t="shared" si="172"/>
        <v/>
      </c>
      <c r="U646" s="21" t="str">
        <f t="shared" si="173"/>
        <v/>
      </c>
      <c r="V646" s="6" t="str">
        <f t="shared" si="174"/>
        <v/>
      </c>
      <c r="W646" s="49"/>
    </row>
    <row r="647" spans="2:23" ht="13.5" customHeight="1" x14ac:dyDescent="0.25">
      <c r="B647" s="134" t="str">
        <f t="shared" si="175"/>
        <v/>
      </c>
      <c r="C647" s="136"/>
      <c r="D647" s="20" t="str">
        <f t="shared" si="162"/>
        <v/>
      </c>
      <c r="E647" s="17" t="str">
        <f t="shared" si="166"/>
        <v/>
      </c>
      <c r="F647" s="17" t="str">
        <f t="shared" si="167"/>
        <v/>
      </c>
      <c r="G647" s="17" t="str">
        <f t="shared" si="168"/>
        <v/>
      </c>
      <c r="H647" s="17" t="str">
        <f t="shared" si="163"/>
        <v/>
      </c>
      <c r="I647" s="17" t="str">
        <f t="shared" si="169"/>
        <v/>
      </c>
      <c r="J647" s="17" t="str">
        <f t="shared" si="170"/>
        <v/>
      </c>
      <c r="K647" s="17" t="str">
        <f t="shared" si="164"/>
        <v/>
      </c>
      <c r="L647" s="14" t="str">
        <f t="shared" si="161"/>
        <v/>
      </c>
      <c r="M647" s="14" t="str">
        <f t="shared" si="165"/>
        <v/>
      </c>
      <c r="N647" s="14" t="str">
        <f t="shared" si="176"/>
        <v/>
      </c>
      <c r="O647" s="14"/>
      <c r="P647" s="14"/>
      <c r="Q647" s="14"/>
      <c r="R647" s="14"/>
      <c r="S647" s="14" t="str">
        <f t="shared" si="171"/>
        <v/>
      </c>
      <c r="T647" s="14" t="str">
        <f t="shared" si="172"/>
        <v/>
      </c>
      <c r="U647" s="21" t="str">
        <f t="shared" si="173"/>
        <v/>
      </c>
      <c r="V647" s="6" t="str">
        <f t="shared" si="174"/>
        <v/>
      </c>
      <c r="W647" s="49"/>
    </row>
    <row r="648" spans="2:23" ht="13.5" customHeight="1" x14ac:dyDescent="0.25">
      <c r="B648" s="134" t="str">
        <f t="shared" si="175"/>
        <v/>
      </c>
      <c r="C648" s="136"/>
      <c r="D648" s="20" t="str">
        <f t="shared" si="162"/>
        <v/>
      </c>
      <c r="E648" s="17" t="str">
        <f t="shared" si="166"/>
        <v/>
      </c>
      <c r="F648" s="17" t="str">
        <f t="shared" si="167"/>
        <v/>
      </c>
      <c r="G648" s="17" t="str">
        <f t="shared" si="168"/>
        <v/>
      </c>
      <c r="H648" s="17" t="str">
        <f t="shared" si="163"/>
        <v/>
      </c>
      <c r="I648" s="17" t="str">
        <f t="shared" si="169"/>
        <v/>
      </c>
      <c r="J648" s="17" t="str">
        <f t="shared" si="170"/>
        <v/>
      </c>
      <c r="K648" s="17" t="str">
        <f t="shared" si="164"/>
        <v/>
      </c>
      <c r="L648" s="14" t="str">
        <f t="shared" si="161"/>
        <v/>
      </c>
      <c r="M648" s="14" t="str">
        <f t="shared" si="165"/>
        <v/>
      </c>
      <c r="N648" s="14" t="str">
        <f t="shared" si="176"/>
        <v/>
      </c>
      <c r="O648" s="14"/>
      <c r="P648" s="14"/>
      <c r="Q648" s="14"/>
      <c r="R648" s="14"/>
      <c r="S648" s="14" t="str">
        <f t="shared" si="171"/>
        <v/>
      </c>
      <c r="T648" s="14" t="str">
        <f t="shared" si="172"/>
        <v/>
      </c>
      <c r="U648" s="21" t="str">
        <f t="shared" si="173"/>
        <v/>
      </c>
      <c r="V648" s="6" t="str">
        <f t="shared" si="174"/>
        <v/>
      </c>
      <c r="W648" s="49"/>
    </row>
    <row r="649" spans="2:23" ht="13.5" customHeight="1" x14ac:dyDescent="0.25">
      <c r="B649" s="134" t="str">
        <f t="shared" si="175"/>
        <v/>
      </c>
      <c r="C649" s="136"/>
      <c r="D649" s="20" t="str">
        <f t="shared" si="162"/>
        <v/>
      </c>
      <c r="E649" s="17" t="str">
        <f t="shared" si="166"/>
        <v/>
      </c>
      <c r="F649" s="17" t="str">
        <f t="shared" si="167"/>
        <v/>
      </c>
      <c r="G649" s="17" t="str">
        <f t="shared" si="168"/>
        <v/>
      </c>
      <c r="H649" s="17" t="str">
        <f t="shared" si="163"/>
        <v/>
      </c>
      <c r="I649" s="17" t="str">
        <f t="shared" si="169"/>
        <v/>
      </c>
      <c r="J649" s="17" t="str">
        <f t="shared" si="170"/>
        <v/>
      </c>
      <c r="K649" s="17" t="str">
        <f t="shared" si="164"/>
        <v/>
      </c>
      <c r="L649" s="14" t="str">
        <f t="shared" si="161"/>
        <v/>
      </c>
      <c r="M649" s="14" t="str">
        <f t="shared" si="165"/>
        <v/>
      </c>
      <c r="N649" s="14" t="str">
        <f t="shared" si="176"/>
        <v/>
      </c>
      <c r="O649" s="14"/>
      <c r="P649" s="14"/>
      <c r="Q649" s="14"/>
      <c r="R649" s="14"/>
      <c r="S649" s="14" t="str">
        <f t="shared" si="171"/>
        <v/>
      </c>
      <c r="T649" s="14" t="str">
        <f t="shared" si="172"/>
        <v/>
      </c>
      <c r="U649" s="21" t="str">
        <f t="shared" si="173"/>
        <v/>
      </c>
      <c r="V649" s="6" t="str">
        <f t="shared" si="174"/>
        <v/>
      </c>
      <c r="W649" s="49"/>
    </row>
    <row r="650" spans="2:23" ht="13.5" customHeight="1" x14ac:dyDescent="0.25">
      <c r="B650" s="134" t="str">
        <f t="shared" si="175"/>
        <v/>
      </c>
      <c r="C650" s="136"/>
      <c r="D650" s="20" t="str">
        <f t="shared" si="162"/>
        <v/>
      </c>
      <c r="E650" s="17" t="str">
        <f t="shared" si="166"/>
        <v/>
      </c>
      <c r="F650" s="17" t="str">
        <f t="shared" si="167"/>
        <v/>
      </c>
      <c r="G650" s="17" t="str">
        <f t="shared" si="168"/>
        <v/>
      </c>
      <c r="H650" s="17" t="str">
        <f t="shared" si="163"/>
        <v/>
      </c>
      <c r="I650" s="17" t="str">
        <f t="shared" si="169"/>
        <v/>
      </c>
      <c r="J650" s="17" t="str">
        <f t="shared" si="170"/>
        <v/>
      </c>
      <c r="K650" s="17" t="str">
        <f t="shared" si="164"/>
        <v/>
      </c>
      <c r="L650" s="14" t="str">
        <f t="shared" si="161"/>
        <v/>
      </c>
      <c r="M650" s="14" t="str">
        <f t="shared" si="165"/>
        <v/>
      </c>
      <c r="N650" s="14" t="str">
        <f t="shared" si="176"/>
        <v/>
      </c>
      <c r="O650" s="14"/>
      <c r="P650" s="14"/>
      <c r="Q650" s="14"/>
      <c r="R650" s="14"/>
      <c r="S650" s="14" t="str">
        <f t="shared" si="171"/>
        <v/>
      </c>
      <c r="T650" s="14" t="str">
        <f t="shared" si="172"/>
        <v/>
      </c>
      <c r="U650" s="21" t="str">
        <f t="shared" si="173"/>
        <v/>
      </c>
      <c r="V650" s="6" t="str">
        <f t="shared" si="174"/>
        <v/>
      </c>
      <c r="W650" s="49"/>
    </row>
    <row r="651" spans="2:23" ht="13.5" customHeight="1" x14ac:dyDescent="0.25">
      <c r="B651" s="134" t="str">
        <f t="shared" si="175"/>
        <v/>
      </c>
      <c r="C651" s="136"/>
      <c r="D651" s="20" t="str">
        <f t="shared" si="162"/>
        <v/>
      </c>
      <c r="E651" s="17" t="str">
        <f t="shared" si="166"/>
        <v/>
      </c>
      <c r="F651" s="17" t="str">
        <f t="shared" si="167"/>
        <v/>
      </c>
      <c r="G651" s="17" t="str">
        <f t="shared" si="168"/>
        <v/>
      </c>
      <c r="H651" s="17" t="str">
        <f t="shared" si="163"/>
        <v/>
      </c>
      <c r="I651" s="17" t="str">
        <f t="shared" si="169"/>
        <v/>
      </c>
      <c r="J651" s="17" t="str">
        <f t="shared" si="170"/>
        <v/>
      </c>
      <c r="K651" s="17" t="str">
        <f t="shared" si="164"/>
        <v/>
      </c>
      <c r="L651" s="14" t="str">
        <f t="shared" si="161"/>
        <v/>
      </c>
      <c r="M651" s="14" t="str">
        <f t="shared" si="165"/>
        <v/>
      </c>
      <c r="N651" s="14" t="str">
        <f t="shared" si="176"/>
        <v/>
      </c>
      <c r="O651" s="14"/>
      <c r="P651" s="14"/>
      <c r="Q651" s="14"/>
      <c r="R651" s="14"/>
      <c r="S651" s="14" t="str">
        <f t="shared" si="171"/>
        <v/>
      </c>
      <c r="T651" s="14" t="str">
        <f t="shared" si="172"/>
        <v/>
      </c>
      <c r="U651" s="21" t="str">
        <f t="shared" si="173"/>
        <v/>
      </c>
      <c r="V651" s="6" t="str">
        <f t="shared" si="174"/>
        <v/>
      </c>
      <c r="W651" s="49"/>
    </row>
    <row r="652" spans="2:23" ht="13.5" customHeight="1" x14ac:dyDescent="0.25">
      <c r="B652" s="134" t="str">
        <f t="shared" si="175"/>
        <v/>
      </c>
      <c r="C652" s="136"/>
      <c r="D652" s="20" t="str">
        <f t="shared" si="162"/>
        <v/>
      </c>
      <c r="E652" s="17" t="str">
        <f t="shared" si="166"/>
        <v/>
      </c>
      <c r="F652" s="17" t="str">
        <f t="shared" si="167"/>
        <v/>
      </c>
      <c r="G652" s="17" t="str">
        <f t="shared" si="168"/>
        <v/>
      </c>
      <c r="H652" s="17" t="str">
        <f t="shared" si="163"/>
        <v/>
      </c>
      <c r="I652" s="17" t="str">
        <f t="shared" si="169"/>
        <v/>
      </c>
      <c r="J652" s="17" t="str">
        <f t="shared" si="170"/>
        <v/>
      </c>
      <c r="K652" s="17" t="str">
        <f t="shared" si="164"/>
        <v/>
      </c>
      <c r="L652" s="14" t="str">
        <f t="shared" si="161"/>
        <v/>
      </c>
      <c r="M652" s="14" t="str">
        <f t="shared" si="165"/>
        <v/>
      </c>
      <c r="N652" s="14" t="str">
        <f t="shared" si="176"/>
        <v/>
      </c>
      <c r="O652" s="14"/>
      <c r="P652" s="14"/>
      <c r="Q652" s="14"/>
      <c r="R652" s="14"/>
      <c r="S652" s="14" t="str">
        <f t="shared" si="171"/>
        <v/>
      </c>
      <c r="T652" s="14" t="str">
        <f t="shared" si="172"/>
        <v/>
      </c>
      <c r="U652" s="21" t="str">
        <f t="shared" si="173"/>
        <v/>
      </c>
      <c r="V652" s="6" t="str">
        <f t="shared" si="174"/>
        <v/>
      </c>
      <c r="W652" s="49"/>
    </row>
    <row r="653" spans="2:23" ht="13.5" customHeight="1" x14ac:dyDescent="0.25">
      <c r="B653" s="134" t="str">
        <f t="shared" si="175"/>
        <v/>
      </c>
      <c r="C653" s="136"/>
      <c r="D653" s="20" t="str">
        <f t="shared" si="162"/>
        <v/>
      </c>
      <c r="E653" s="17" t="str">
        <f t="shared" si="166"/>
        <v/>
      </c>
      <c r="F653" s="17" t="str">
        <f t="shared" si="167"/>
        <v/>
      </c>
      <c r="G653" s="17" t="str">
        <f t="shared" si="168"/>
        <v/>
      </c>
      <c r="H653" s="17" t="str">
        <f t="shared" si="163"/>
        <v/>
      </c>
      <c r="I653" s="17" t="str">
        <f t="shared" si="169"/>
        <v/>
      </c>
      <c r="J653" s="17" t="str">
        <f t="shared" si="170"/>
        <v/>
      </c>
      <c r="K653" s="17" t="str">
        <f t="shared" si="164"/>
        <v/>
      </c>
      <c r="L653" s="14" t="str">
        <f t="shared" si="161"/>
        <v/>
      </c>
      <c r="M653" s="14" t="str">
        <f t="shared" si="165"/>
        <v/>
      </c>
      <c r="N653" s="14" t="str">
        <f t="shared" si="176"/>
        <v/>
      </c>
      <c r="O653" s="14"/>
      <c r="P653" s="14"/>
      <c r="Q653" s="14"/>
      <c r="R653" s="14"/>
      <c r="S653" s="14" t="str">
        <f t="shared" si="171"/>
        <v/>
      </c>
      <c r="T653" s="14" t="str">
        <f t="shared" si="172"/>
        <v/>
      </c>
      <c r="U653" s="21" t="str">
        <f t="shared" si="173"/>
        <v/>
      </c>
      <c r="V653" s="6" t="str">
        <f t="shared" si="174"/>
        <v/>
      </c>
      <c r="W653" s="49"/>
    </row>
    <row r="654" spans="2:23" ht="13.5" customHeight="1" x14ac:dyDescent="0.25">
      <c r="B654" s="134" t="str">
        <f t="shared" si="175"/>
        <v/>
      </c>
      <c r="C654" s="136"/>
      <c r="D654" s="20" t="str">
        <f t="shared" si="162"/>
        <v/>
      </c>
      <c r="E654" s="17" t="str">
        <f t="shared" si="166"/>
        <v/>
      </c>
      <c r="F654" s="17" t="str">
        <f t="shared" si="167"/>
        <v/>
      </c>
      <c r="G654" s="17" t="str">
        <f t="shared" si="168"/>
        <v/>
      </c>
      <c r="H654" s="17" t="str">
        <f t="shared" si="163"/>
        <v/>
      </c>
      <c r="I654" s="17" t="str">
        <f t="shared" si="169"/>
        <v/>
      </c>
      <c r="J654" s="17" t="str">
        <f t="shared" si="170"/>
        <v/>
      </c>
      <c r="K654" s="17" t="str">
        <f t="shared" si="164"/>
        <v/>
      </c>
      <c r="L654" s="14" t="str">
        <f t="shared" si="161"/>
        <v/>
      </c>
      <c r="M654" s="14" t="str">
        <f t="shared" si="165"/>
        <v/>
      </c>
      <c r="N654" s="14" t="str">
        <f t="shared" si="176"/>
        <v/>
      </c>
      <c r="O654" s="14"/>
      <c r="P654" s="14"/>
      <c r="Q654" s="14"/>
      <c r="R654" s="14"/>
      <c r="S654" s="14" t="str">
        <f t="shared" si="171"/>
        <v/>
      </c>
      <c r="T654" s="14" t="str">
        <f t="shared" si="172"/>
        <v/>
      </c>
      <c r="U654" s="21" t="str">
        <f t="shared" si="173"/>
        <v/>
      </c>
      <c r="V654" s="6" t="str">
        <f t="shared" si="174"/>
        <v/>
      </c>
      <c r="W654" s="49"/>
    </row>
    <row r="655" spans="2:23" ht="13.5" customHeight="1" x14ac:dyDescent="0.25">
      <c r="B655" s="134" t="str">
        <f t="shared" si="175"/>
        <v/>
      </c>
      <c r="C655" s="136"/>
      <c r="D655" s="20" t="str">
        <f t="shared" si="162"/>
        <v/>
      </c>
      <c r="E655" s="17" t="str">
        <f t="shared" si="166"/>
        <v/>
      </c>
      <c r="F655" s="17" t="str">
        <f t="shared" si="167"/>
        <v/>
      </c>
      <c r="G655" s="17" t="str">
        <f t="shared" si="168"/>
        <v/>
      </c>
      <c r="H655" s="17" t="str">
        <f t="shared" si="163"/>
        <v/>
      </c>
      <c r="I655" s="17" t="str">
        <f t="shared" si="169"/>
        <v/>
      </c>
      <c r="J655" s="17" t="str">
        <f t="shared" si="170"/>
        <v/>
      </c>
      <c r="K655" s="17" t="str">
        <f t="shared" si="164"/>
        <v/>
      </c>
      <c r="L655" s="14" t="str">
        <f t="shared" si="161"/>
        <v/>
      </c>
      <c r="M655" s="14" t="str">
        <f t="shared" si="165"/>
        <v/>
      </c>
      <c r="N655" s="14" t="str">
        <f t="shared" si="176"/>
        <v/>
      </c>
      <c r="O655" s="14"/>
      <c r="P655" s="14"/>
      <c r="Q655" s="14"/>
      <c r="R655" s="14"/>
      <c r="S655" s="14" t="str">
        <f t="shared" si="171"/>
        <v/>
      </c>
      <c r="T655" s="14" t="str">
        <f t="shared" si="172"/>
        <v/>
      </c>
      <c r="U655" s="21" t="str">
        <f t="shared" si="173"/>
        <v/>
      </c>
      <c r="V655" s="6" t="str">
        <f t="shared" si="174"/>
        <v/>
      </c>
      <c r="W655" s="49"/>
    </row>
    <row r="656" spans="2:23" ht="13.5" customHeight="1" x14ac:dyDescent="0.25">
      <c r="B656" s="134" t="str">
        <f t="shared" si="175"/>
        <v/>
      </c>
      <c r="C656" s="136"/>
      <c r="D656" s="20" t="str">
        <f t="shared" si="162"/>
        <v/>
      </c>
      <c r="E656" s="17" t="str">
        <f t="shared" si="166"/>
        <v/>
      </c>
      <c r="F656" s="17" t="str">
        <f t="shared" si="167"/>
        <v/>
      </c>
      <c r="G656" s="17" t="str">
        <f t="shared" si="168"/>
        <v/>
      </c>
      <c r="H656" s="17" t="str">
        <f t="shared" si="163"/>
        <v/>
      </c>
      <c r="I656" s="17" t="str">
        <f t="shared" si="169"/>
        <v/>
      </c>
      <c r="J656" s="17" t="str">
        <f t="shared" si="170"/>
        <v/>
      </c>
      <c r="K656" s="17" t="str">
        <f t="shared" si="164"/>
        <v/>
      </c>
      <c r="L656" s="14" t="str">
        <f t="shared" si="161"/>
        <v/>
      </c>
      <c r="M656" s="14" t="str">
        <f t="shared" si="165"/>
        <v/>
      </c>
      <c r="N656" s="14" t="str">
        <f t="shared" si="176"/>
        <v/>
      </c>
      <c r="O656" s="14"/>
      <c r="P656" s="14"/>
      <c r="Q656" s="14"/>
      <c r="R656" s="14"/>
      <c r="S656" s="14" t="str">
        <f t="shared" si="171"/>
        <v/>
      </c>
      <c r="T656" s="14" t="str">
        <f t="shared" si="172"/>
        <v/>
      </c>
      <c r="U656" s="21" t="str">
        <f t="shared" si="173"/>
        <v/>
      </c>
      <c r="V656" s="6" t="str">
        <f t="shared" si="174"/>
        <v/>
      </c>
      <c r="W656" s="49"/>
    </row>
    <row r="657" spans="2:23" ht="13.5" customHeight="1" x14ac:dyDescent="0.25">
      <c r="B657" s="134" t="str">
        <f t="shared" si="175"/>
        <v/>
      </c>
      <c r="C657" s="136"/>
      <c r="D657" s="20" t="str">
        <f t="shared" si="162"/>
        <v/>
      </c>
      <c r="E657" s="17" t="str">
        <f t="shared" si="166"/>
        <v/>
      </c>
      <c r="F657" s="17" t="str">
        <f t="shared" si="167"/>
        <v/>
      </c>
      <c r="G657" s="17" t="str">
        <f t="shared" si="168"/>
        <v/>
      </c>
      <c r="H657" s="17" t="str">
        <f t="shared" si="163"/>
        <v/>
      </c>
      <c r="I657" s="17" t="str">
        <f t="shared" si="169"/>
        <v/>
      </c>
      <c r="J657" s="17" t="str">
        <f t="shared" si="170"/>
        <v/>
      </c>
      <c r="K657" s="17" t="str">
        <f t="shared" si="164"/>
        <v/>
      </c>
      <c r="L657" s="14" t="str">
        <f t="shared" si="161"/>
        <v/>
      </c>
      <c r="M657" s="14" t="str">
        <f t="shared" si="165"/>
        <v/>
      </c>
      <c r="N657" s="14" t="str">
        <f t="shared" si="176"/>
        <v/>
      </c>
      <c r="O657" s="14"/>
      <c r="P657" s="14"/>
      <c r="Q657" s="14"/>
      <c r="R657" s="14"/>
      <c r="S657" s="14" t="str">
        <f t="shared" si="171"/>
        <v/>
      </c>
      <c r="T657" s="14" t="str">
        <f t="shared" si="172"/>
        <v/>
      </c>
      <c r="U657" s="21" t="str">
        <f t="shared" si="173"/>
        <v/>
      </c>
      <c r="V657" s="6" t="str">
        <f t="shared" si="174"/>
        <v/>
      </c>
      <c r="W657" s="49"/>
    </row>
    <row r="658" spans="2:23" ht="13.5" customHeight="1" x14ac:dyDescent="0.25">
      <c r="B658" s="134" t="str">
        <f t="shared" si="175"/>
        <v/>
      </c>
      <c r="C658" s="136"/>
      <c r="D658" s="20" t="str">
        <f t="shared" si="162"/>
        <v/>
      </c>
      <c r="E658" s="17" t="str">
        <f t="shared" si="166"/>
        <v/>
      </c>
      <c r="F658" s="17" t="str">
        <f t="shared" si="167"/>
        <v/>
      </c>
      <c r="G658" s="17" t="str">
        <f t="shared" si="168"/>
        <v/>
      </c>
      <c r="H658" s="17" t="str">
        <f t="shared" si="163"/>
        <v/>
      </c>
      <c r="I658" s="17" t="str">
        <f t="shared" si="169"/>
        <v/>
      </c>
      <c r="J658" s="17" t="str">
        <f t="shared" si="170"/>
        <v/>
      </c>
      <c r="K658" s="17" t="str">
        <f t="shared" si="164"/>
        <v/>
      </c>
      <c r="L658" s="14" t="str">
        <f t="shared" si="161"/>
        <v/>
      </c>
      <c r="M658" s="14" t="str">
        <f t="shared" si="165"/>
        <v/>
      </c>
      <c r="N658" s="14" t="str">
        <f t="shared" si="176"/>
        <v/>
      </c>
      <c r="O658" s="14"/>
      <c r="P658" s="14"/>
      <c r="Q658" s="14"/>
      <c r="R658" s="14"/>
      <c r="S658" s="14" t="str">
        <f t="shared" si="171"/>
        <v/>
      </c>
      <c r="T658" s="14" t="str">
        <f t="shared" si="172"/>
        <v/>
      </c>
      <c r="U658" s="21" t="str">
        <f t="shared" si="173"/>
        <v/>
      </c>
      <c r="V658" s="6" t="str">
        <f t="shared" si="174"/>
        <v/>
      </c>
      <c r="W658" s="49"/>
    </row>
    <row r="659" spans="2:23" ht="13.5" customHeight="1" x14ac:dyDescent="0.25">
      <c r="B659" s="134" t="str">
        <f t="shared" si="175"/>
        <v/>
      </c>
      <c r="C659" s="136"/>
      <c r="D659" s="20" t="str">
        <f t="shared" si="162"/>
        <v/>
      </c>
      <c r="E659" s="17" t="str">
        <f t="shared" si="166"/>
        <v/>
      </c>
      <c r="F659" s="17" t="str">
        <f t="shared" si="167"/>
        <v/>
      </c>
      <c r="G659" s="17" t="str">
        <f t="shared" si="168"/>
        <v/>
      </c>
      <c r="H659" s="17" t="str">
        <f t="shared" si="163"/>
        <v/>
      </c>
      <c r="I659" s="17" t="str">
        <f t="shared" si="169"/>
        <v/>
      </c>
      <c r="J659" s="17" t="str">
        <f t="shared" si="170"/>
        <v/>
      </c>
      <c r="K659" s="17" t="str">
        <f t="shared" si="164"/>
        <v/>
      </c>
      <c r="L659" s="14" t="str">
        <f t="shared" ref="L659:L722" si="177">IF(D659="","",IF(OR(D659&gt;G659,D659&lt;F659),"SPECIAL CAUSE-MR Outlier",IF(OR(E659&gt;J659,E659&lt;I659),"SPECIAL CAUSE-Ind Outlier","")))</f>
        <v/>
      </c>
      <c r="M659" s="14" t="str">
        <f t="shared" si="165"/>
        <v/>
      </c>
      <c r="N659" s="14" t="str">
        <f t="shared" si="176"/>
        <v/>
      </c>
      <c r="O659" s="14"/>
      <c r="P659" s="14"/>
      <c r="Q659" s="14"/>
      <c r="R659" s="14"/>
      <c r="S659" s="14" t="str">
        <f t="shared" si="171"/>
        <v/>
      </c>
      <c r="T659" s="14" t="str">
        <f t="shared" si="172"/>
        <v/>
      </c>
      <c r="U659" s="21" t="str">
        <f t="shared" si="173"/>
        <v/>
      </c>
      <c r="V659" s="6" t="str">
        <f t="shared" si="174"/>
        <v/>
      </c>
      <c r="W659" s="49"/>
    </row>
    <row r="660" spans="2:23" ht="13.5" customHeight="1" x14ac:dyDescent="0.25">
      <c r="B660" s="134" t="str">
        <f t="shared" si="175"/>
        <v/>
      </c>
      <c r="C660" s="136"/>
      <c r="D660" s="20" t="str">
        <f t="shared" si="162"/>
        <v/>
      </c>
      <c r="E660" s="17" t="str">
        <f t="shared" si="166"/>
        <v/>
      </c>
      <c r="F660" s="17" t="str">
        <f t="shared" si="167"/>
        <v/>
      </c>
      <c r="G660" s="17" t="str">
        <f t="shared" si="168"/>
        <v/>
      </c>
      <c r="H660" s="17" t="str">
        <f t="shared" si="163"/>
        <v/>
      </c>
      <c r="I660" s="17" t="str">
        <f t="shared" si="169"/>
        <v/>
      </c>
      <c r="J660" s="17" t="str">
        <f t="shared" si="170"/>
        <v/>
      </c>
      <c r="K660" s="17" t="str">
        <f t="shared" si="164"/>
        <v/>
      </c>
      <c r="L660" s="14" t="str">
        <f t="shared" si="177"/>
        <v/>
      </c>
      <c r="M660" s="14" t="str">
        <f t="shared" si="165"/>
        <v/>
      </c>
      <c r="N660" s="14" t="str">
        <f t="shared" si="176"/>
        <v/>
      </c>
      <c r="O660" s="14"/>
      <c r="P660" s="14"/>
      <c r="Q660" s="14"/>
      <c r="R660" s="14"/>
      <c r="S660" s="14" t="str">
        <f t="shared" si="171"/>
        <v/>
      </c>
      <c r="T660" s="14" t="str">
        <f t="shared" si="172"/>
        <v/>
      </c>
      <c r="U660" s="21" t="str">
        <f t="shared" si="173"/>
        <v/>
      </c>
      <c r="V660" s="6" t="str">
        <f t="shared" si="174"/>
        <v/>
      </c>
      <c r="W660" s="49"/>
    </row>
    <row r="661" spans="2:23" ht="13.5" customHeight="1" x14ac:dyDescent="0.25">
      <c r="B661" s="134" t="str">
        <f t="shared" si="175"/>
        <v/>
      </c>
      <c r="C661" s="136"/>
      <c r="D661" s="20" t="str">
        <f t="shared" si="162"/>
        <v/>
      </c>
      <c r="E661" s="17" t="str">
        <f t="shared" si="166"/>
        <v/>
      </c>
      <c r="F661" s="17" t="str">
        <f t="shared" si="167"/>
        <v/>
      </c>
      <c r="G661" s="17" t="str">
        <f t="shared" si="168"/>
        <v/>
      </c>
      <c r="H661" s="17" t="str">
        <f t="shared" si="163"/>
        <v/>
      </c>
      <c r="I661" s="17" t="str">
        <f t="shared" si="169"/>
        <v/>
      </c>
      <c r="J661" s="17" t="str">
        <f t="shared" si="170"/>
        <v/>
      </c>
      <c r="K661" s="17" t="str">
        <f t="shared" si="164"/>
        <v/>
      </c>
      <c r="L661" s="14" t="str">
        <f t="shared" si="177"/>
        <v/>
      </c>
      <c r="M661" s="14" t="str">
        <f t="shared" si="165"/>
        <v/>
      </c>
      <c r="N661" s="14" t="str">
        <f t="shared" si="176"/>
        <v/>
      </c>
      <c r="O661" s="14"/>
      <c r="P661" s="14"/>
      <c r="Q661" s="14"/>
      <c r="R661" s="14"/>
      <c r="S661" s="14" t="str">
        <f t="shared" si="171"/>
        <v/>
      </c>
      <c r="T661" s="14" t="str">
        <f t="shared" si="172"/>
        <v/>
      </c>
      <c r="U661" s="21" t="str">
        <f t="shared" si="173"/>
        <v/>
      </c>
      <c r="V661" s="6" t="str">
        <f t="shared" si="174"/>
        <v/>
      </c>
      <c r="W661" s="49"/>
    </row>
    <row r="662" spans="2:23" ht="13.5" customHeight="1" x14ac:dyDescent="0.25">
      <c r="B662" s="134" t="str">
        <f t="shared" si="175"/>
        <v/>
      </c>
      <c r="C662" s="136"/>
      <c r="D662" s="20" t="str">
        <f t="shared" si="162"/>
        <v/>
      </c>
      <c r="E662" s="17" t="str">
        <f t="shared" si="166"/>
        <v/>
      </c>
      <c r="F662" s="17" t="str">
        <f t="shared" si="167"/>
        <v/>
      </c>
      <c r="G662" s="17" t="str">
        <f t="shared" si="168"/>
        <v/>
      </c>
      <c r="H662" s="17" t="str">
        <f t="shared" si="163"/>
        <v/>
      </c>
      <c r="I662" s="17" t="str">
        <f t="shared" si="169"/>
        <v/>
      </c>
      <c r="J662" s="17" t="str">
        <f t="shared" si="170"/>
        <v/>
      </c>
      <c r="K662" s="17" t="str">
        <f t="shared" si="164"/>
        <v/>
      </c>
      <c r="L662" s="14" t="str">
        <f t="shared" si="177"/>
        <v/>
      </c>
      <c r="M662" s="14" t="str">
        <f t="shared" si="165"/>
        <v/>
      </c>
      <c r="N662" s="14" t="str">
        <f t="shared" si="176"/>
        <v/>
      </c>
      <c r="O662" s="14"/>
      <c r="P662" s="14"/>
      <c r="Q662" s="14"/>
      <c r="R662" s="14"/>
      <c r="S662" s="14" t="str">
        <f t="shared" si="171"/>
        <v/>
      </c>
      <c r="T662" s="14" t="str">
        <f t="shared" si="172"/>
        <v/>
      </c>
      <c r="U662" s="21" t="str">
        <f t="shared" si="173"/>
        <v/>
      </c>
      <c r="V662" s="6" t="str">
        <f t="shared" si="174"/>
        <v/>
      </c>
      <c r="W662" s="49"/>
    </row>
    <row r="663" spans="2:23" ht="13.5" customHeight="1" x14ac:dyDescent="0.25">
      <c r="B663" s="134" t="str">
        <f t="shared" si="175"/>
        <v/>
      </c>
      <c r="C663" s="136"/>
      <c r="D663" s="20" t="str">
        <f t="shared" si="162"/>
        <v/>
      </c>
      <c r="E663" s="17" t="str">
        <f t="shared" si="166"/>
        <v/>
      </c>
      <c r="F663" s="17" t="str">
        <f t="shared" si="167"/>
        <v/>
      </c>
      <c r="G663" s="17" t="str">
        <f t="shared" si="168"/>
        <v/>
      </c>
      <c r="H663" s="17" t="str">
        <f t="shared" si="163"/>
        <v/>
      </c>
      <c r="I663" s="17" t="str">
        <f t="shared" si="169"/>
        <v/>
      </c>
      <c r="J663" s="17" t="str">
        <f t="shared" si="170"/>
        <v/>
      </c>
      <c r="K663" s="17" t="str">
        <f t="shared" si="164"/>
        <v/>
      </c>
      <c r="L663" s="14" t="str">
        <f t="shared" si="177"/>
        <v/>
      </c>
      <c r="M663" s="14" t="str">
        <f t="shared" si="165"/>
        <v/>
      </c>
      <c r="N663" s="14" t="str">
        <f t="shared" si="176"/>
        <v/>
      </c>
      <c r="O663" s="14"/>
      <c r="P663" s="14"/>
      <c r="Q663" s="14"/>
      <c r="R663" s="14"/>
      <c r="S663" s="14" t="str">
        <f t="shared" si="171"/>
        <v/>
      </c>
      <c r="T663" s="14" t="str">
        <f t="shared" si="172"/>
        <v/>
      </c>
      <c r="U663" s="21" t="str">
        <f t="shared" si="173"/>
        <v/>
      </c>
      <c r="V663" s="6" t="str">
        <f t="shared" si="174"/>
        <v/>
      </c>
      <c r="W663" s="49"/>
    </row>
    <row r="664" spans="2:23" ht="13.5" customHeight="1" x14ac:dyDescent="0.25">
      <c r="B664" s="134" t="str">
        <f t="shared" si="175"/>
        <v/>
      </c>
      <c r="C664" s="136"/>
      <c r="D664" s="20" t="str">
        <f t="shared" si="162"/>
        <v/>
      </c>
      <c r="E664" s="17" t="str">
        <f t="shared" si="166"/>
        <v/>
      </c>
      <c r="F664" s="17" t="str">
        <f t="shared" si="167"/>
        <v/>
      </c>
      <c r="G664" s="17" t="str">
        <f t="shared" si="168"/>
        <v/>
      </c>
      <c r="H664" s="17" t="str">
        <f t="shared" si="163"/>
        <v/>
      </c>
      <c r="I664" s="17" t="str">
        <f t="shared" si="169"/>
        <v/>
      </c>
      <c r="J664" s="17" t="str">
        <f t="shared" si="170"/>
        <v/>
      </c>
      <c r="K664" s="17" t="str">
        <f t="shared" si="164"/>
        <v/>
      </c>
      <c r="L664" s="14" t="str">
        <f t="shared" si="177"/>
        <v/>
      </c>
      <c r="M664" s="14" t="str">
        <f t="shared" si="165"/>
        <v/>
      </c>
      <c r="N664" s="14" t="str">
        <f t="shared" si="176"/>
        <v/>
      </c>
      <c r="O664" s="14"/>
      <c r="P664" s="14"/>
      <c r="Q664" s="14"/>
      <c r="R664" s="14"/>
      <c r="S664" s="14" t="str">
        <f t="shared" si="171"/>
        <v/>
      </c>
      <c r="T664" s="14" t="str">
        <f t="shared" si="172"/>
        <v/>
      </c>
      <c r="U664" s="21" t="str">
        <f t="shared" si="173"/>
        <v/>
      </c>
      <c r="V664" s="6" t="str">
        <f t="shared" si="174"/>
        <v/>
      </c>
      <c r="W664" s="49"/>
    </row>
    <row r="665" spans="2:23" ht="13.5" customHeight="1" x14ac:dyDescent="0.25">
      <c r="B665" s="134" t="str">
        <f t="shared" si="175"/>
        <v/>
      </c>
      <c r="C665" s="136"/>
      <c r="D665" s="20" t="str">
        <f t="shared" si="162"/>
        <v/>
      </c>
      <c r="E665" s="17" t="str">
        <f t="shared" si="166"/>
        <v/>
      </c>
      <c r="F665" s="17" t="str">
        <f t="shared" si="167"/>
        <v/>
      </c>
      <c r="G665" s="17" t="str">
        <f t="shared" si="168"/>
        <v/>
      </c>
      <c r="H665" s="17" t="str">
        <f t="shared" si="163"/>
        <v/>
      </c>
      <c r="I665" s="17" t="str">
        <f t="shared" si="169"/>
        <v/>
      </c>
      <c r="J665" s="17" t="str">
        <f t="shared" si="170"/>
        <v/>
      </c>
      <c r="K665" s="17" t="str">
        <f t="shared" si="164"/>
        <v/>
      </c>
      <c r="L665" s="14" t="str">
        <f t="shared" si="177"/>
        <v/>
      </c>
      <c r="M665" s="14" t="str">
        <f t="shared" si="165"/>
        <v/>
      </c>
      <c r="N665" s="14" t="str">
        <f t="shared" si="176"/>
        <v/>
      </c>
      <c r="O665" s="14"/>
      <c r="P665" s="14"/>
      <c r="Q665" s="14"/>
      <c r="R665" s="14"/>
      <c r="S665" s="14" t="str">
        <f t="shared" si="171"/>
        <v/>
      </c>
      <c r="T665" s="14" t="str">
        <f t="shared" si="172"/>
        <v/>
      </c>
      <c r="U665" s="21" t="str">
        <f t="shared" si="173"/>
        <v/>
      </c>
      <c r="V665" s="6" t="str">
        <f t="shared" si="174"/>
        <v/>
      </c>
      <c r="W665" s="49"/>
    </row>
    <row r="666" spans="2:23" ht="13.5" customHeight="1" x14ac:dyDescent="0.25">
      <c r="B666" s="134" t="str">
        <f t="shared" si="175"/>
        <v/>
      </c>
      <c r="C666" s="136"/>
      <c r="D666" s="20" t="str">
        <f t="shared" si="162"/>
        <v/>
      </c>
      <c r="E666" s="17" t="str">
        <f t="shared" si="166"/>
        <v/>
      </c>
      <c r="F666" s="17" t="str">
        <f t="shared" si="167"/>
        <v/>
      </c>
      <c r="G666" s="17" t="str">
        <f t="shared" si="168"/>
        <v/>
      </c>
      <c r="H666" s="17" t="str">
        <f t="shared" si="163"/>
        <v/>
      </c>
      <c r="I666" s="17" t="str">
        <f t="shared" si="169"/>
        <v/>
      </c>
      <c r="J666" s="17" t="str">
        <f t="shared" si="170"/>
        <v/>
      </c>
      <c r="K666" s="17" t="str">
        <f t="shared" si="164"/>
        <v/>
      </c>
      <c r="L666" s="14" t="str">
        <f t="shared" si="177"/>
        <v/>
      </c>
      <c r="M666" s="14" t="str">
        <f t="shared" si="165"/>
        <v/>
      </c>
      <c r="N666" s="14" t="str">
        <f t="shared" si="176"/>
        <v/>
      </c>
      <c r="O666" s="14"/>
      <c r="P666" s="14"/>
      <c r="Q666" s="14"/>
      <c r="R666" s="14"/>
      <c r="S666" s="14" t="str">
        <f t="shared" si="171"/>
        <v/>
      </c>
      <c r="T666" s="14" t="str">
        <f t="shared" si="172"/>
        <v/>
      </c>
      <c r="U666" s="21" t="str">
        <f t="shared" si="173"/>
        <v/>
      </c>
      <c r="V666" s="6" t="str">
        <f t="shared" si="174"/>
        <v/>
      </c>
      <c r="W666" s="49"/>
    </row>
    <row r="667" spans="2:23" ht="13.5" customHeight="1" x14ac:dyDescent="0.25">
      <c r="B667" s="134" t="str">
        <f t="shared" si="175"/>
        <v/>
      </c>
      <c r="C667" s="136"/>
      <c r="D667" s="20" t="str">
        <f t="shared" ref="D667:D730" si="178">IF(E667="","",ABS(E666-E667))</f>
        <v/>
      </c>
      <c r="E667" s="17" t="str">
        <f t="shared" si="166"/>
        <v/>
      </c>
      <c r="F667" s="17" t="str">
        <f t="shared" si="167"/>
        <v/>
      </c>
      <c r="G667" s="17" t="str">
        <f t="shared" si="168"/>
        <v/>
      </c>
      <c r="H667" s="17" t="str">
        <f t="shared" ref="H667:H730" si="179">IF(C667="","",AVERAGE(D:D))</f>
        <v/>
      </c>
      <c r="I667" s="17" t="str">
        <f t="shared" si="169"/>
        <v/>
      </c>
      <c r="J667" s="17" t="str">
        <f t="shared" si="170"/>
        <v/>
      </c>
      <c r="K667" s="17" t="str">
        <f t="shared" ref="K667:K730" si="180">IF(C667="","",AVERAGE(E:E))</f>
        <v/>
      </c>
      <c r="L667" s="14" t="str">
        <f t="shared" si="177"/>
        <v/>
      </c>
      <c r="M667" s="14" t="str">
        <f t="shared" si="165"/>
        <v/>
      </c>
      <c r="N667" s="14" t="str">
        <f t="shared" si="176"/>
        <v/>
      </c>
      <c r="O667" s="14"/>
      <c r="P667" s="14"/>
      <c r="Q667" s="14"/>
      <c r="R667" s="14"/>
      <c r="S667" s="14" t="str">
        <f t="shared" si="171"/>
        <v/>
      </c>
      <c r="T667" s="14" t="str">
        <f t="shared" si="172"/>
        <v/>
      </c>
      <c r="U667" s="21" t="str">
        <f t="shared" si="173"/>
        <v/>
      </c>
      <c r="V667" s="6" t="str">
        <f t="shared" si="174"/>
        <v/>
      </c>
      <c r="W667" s="49"/>
    </row>
    <row r="668" spans="2:23" ht="13.5" customHeight="1" x14ac:dyDescent="0.25">
      <c r="B668" s="134" t="str">
        <f t="shared" si="175"/>
        <v/>
      </c>
      <c r="C668" s="136"/>
      <c r="D668" s="20" t="str">
        <f t="shared" si="178"/>
        <v/>
      </c>
      <c r="E668" s="17" t="str">
        <f t="shared" si="166"/>
        <v/>
      </c>
      <c r="F668" s="17" t="str">
        <f t="shared" si="167"/>
        <v/>
      </c>
      <c r="G668" s="17" t="str">
        <f t="shared" si="168"/>
        <v/>
      </c>
      <c r="H668" s="17" t="str">
        <f t="shared" si="179"/>
        <v/>
      </c>
      <c r="I668" s="17" t="str">
        <f t="shared" si="169"/>
        <v/>
      </c>
      <c r="J668" s="17" t="str">
        <f t="shared" si="170"/>
        <v/>
      </c>
      <c r="K668" s="17" t="str">
        <f t="shared" si="180"/>
        <v/>
      </c>
      <c r="L668" s="14" t="str">
        <f t="shared" si="177"/>
        <v/>
      </c>
      <c r="M668" s="14" t="str">
        <f t="shared" ref="M668:M731" si="181">IF(C668="","",IF(OR(AND(COUNT(D668:D673)=6,D668&lt;D669,D669&lt;D670,D670&lt;D671,D671&lt;D672,D672&lt;D673),AND(COUNT(D668:D673)=6,D668&gt;D669,D669&gt;D670,D670&gt;D671,D671&gt;D672,D672&gt;D673)),"SPECIAL CAUSE-MR Trend",IF(OR(AND(COUNT(E668:E673)=6,E668&lt;E669,E669&lt;E670,E670&lt;E671,E671&lt;E672,E672&lt;E673),AND(COUNT(E668:E673)=6,E668&gt;E669,E669&gt;E670,E670&gt;E671,E671&gt;E672,E672&gt;E673)),"SPECIAL CAUSE-Ind Trend","")))</f>
        <v/>
      </c>
      <c r="N668" s="14" t="str">
        <f t="shared" si="176"/>
        <v/>
      </c>
      <c r="O668" s="14"/>
      <c r="P668" s="14"/>
      <c r="Q668" s="14"/>
      <c r="R668" s="14"/>
      <c r="S668" s="14" t="str">
        <f t="shared" si="171"/>
        <v/>
      </c>
      <c r="T668" s="14" t="str">
        <f t="shared" si="172"/>
        <v/>
      </c>
      <c r="U668" s="21" t="str">
        <f t="shared" si="173"/>
        <v/>
      </c>
      <c r="V668" s="6" t="str">
        <f t="shared" si="174"/>
        <v/>
      </c>
      <c r="W668" s="49"/>
    </row>
    <row r="669" spans="2:23" ht="13.5" customHeight="1" x14ac:dyDescent="0.25">
      <c r="B669" s="134" t="str">
        <f t="shared" si="175"/>
        <v/>
      </c>
      <c r="C669" s="136"/>
      <c r="D669" s="20" t="str">
        <f t="shared" si="178"/>
        <v/>
      </c>
      <c r="E669" s="17" t="str">
        <f t="shared" si="166"/>
        <v/>
      </c>
      <c r="F669" s="17" t="str">
        <f t="shared" si="167"/>
        <v/>
      </c>
      <c r="G669" s="17" t="str">
        <f t="shared" si="168"/>
        <v/>
      </c>
      <c r="H669" s="17" t="str">
        <f t="shared" si="179"/>
        <v/>
      </c>
      <c r="I669" s="17" t="str">
        <f t="shared" si="169"/>
        <v/>
      </c>
      <c r="J669" s="17" t="str">
        <f t="shared" si="170"/>
        <v/>
      </c>
      <c r="K669" s="17" t="str">
        <f t="shared" si="180"/>
        <v/>
      </c>
      <c r="L669" s="14" t="str">
        <f t="shared" si="177"/>
        <v/>
      </c>
      <c r="M669" s="14" t="str">
        <f t="shared" si="181"/>
        <v/>
      </c>
      <c r="N669" s="14" t="str">
        <f t="shared" si="176"/>
        <v/>
      </c>
      <c r="O669" s="14"/>
      <c r="P669" s="14"/>
      <c r="Q669" s="14"/>
      <c r="R669" s="14"/>
      <c r="S669" s="14" t="str">
        <f t="shared" si="171"/>
        <v/>
      </c>
      <c r="T669" s="14" t="str">
        <f t="shared" si="172"/>
        <v/>
      </c>
      <c r="U669" s="21" t="str">
        <f t="shared" si="173"/>
        <v/>
      </c>
      <c r="V669" s="6" t="str">
        <f t="shared" si="174"/>
        <v/>
      </c>
      <c r="W669" s="49"/>
    </row>
    <row r="670" spans="2:23" ht="13.5" customHeight="1" x14ac:dyDescent="0.25">
      <c r="B670" s="134" t="str">
        <f t="shared" si="175"/>
        <v/>
      </c>
      <c r="C670" s="136"/>
      <c r="D670" s="20" t="str">
        <f t="shared" si="178"/>
        <v/>
      </c>
      <c r="E670" s="17" t="str">
        <f t="shared" si="166"/>
        <v/>
      </c>
      <c r="F670" s="17" t="str">
        <f t="shared" si="167"/>
        <v/>
      </c>
      <c r="G670" s="17" t="str">
        <f t="shared" si="168"/>
        <v/>
      </c>
      <c r="H670" s="17" t="str">
        <f t="shared" si="179"/>
        <v/>
      </c>
      <c r="I670" s="17" t="str">
        <f t="shared" si="169"/>
        <v/>
      </c>
      <c r="J670" s="17" t="str">
        <f t="shared" si="170"/>
        <v/>
      </c>
      <c r="K670" s="17" t="str">
        <f t="shared" si="180"/>
        <v/>
      </c>
      <c r="L670" s="14" t="str">
        <f t="shared" si="177"/>
        <v/>
      </c>
      <c r="M670" s="14" t="str">
        <f t="shared" si="181"/>
        <v/>
      </c>
      <c r="N670" s="14" t="str">
        <f t="shared" si="176"/>
        <v/>
      </c>
      <c r="O670" s="14"/>
      <c r="P670" s="14"/>
      <c r="Q670" s="14"/>
      <c r="R670" s="14"/>
      <c r="S670" s="14" t="str">
        <f t="shared" si="171"/>
        <v/>
      </c>
      <c r="T670" s="14" t="str">
        <f t="shared" si="172"/>
        <v/>
      </c>
      <c r="U670" s="21" t="str">
        <f t="shared" si="173"/>
        <v/>
      </c>
      <c r="V670" s="6" t="str">
        <f t="shared" si="174"/>
        <v/>
      </c>
      <c r="W670" s="49"/>
    </row>
    <row r="671" spans="2:23" ht="13.5" customHeight="1" x14ac:dyDescent="0.25">
      <c r="B671" s="134" t="str">
        <f t="shared" si="175"/>
        <v/>
      </c>
      <c r="C671" s="136"/>
      <c r="D671" s="20" t="str">
        <f t="shared" si="178"/>
        <v/>
      </c>
      <c r="E671" s="17" t="str">
        <f t="shared" si="166"/>
        <v/>
      </c>
      <c r="F671" s="17" t="str">
        <f t="shared" si="167"/>
        <v/>
      </c>
      <c r="G671" s="17" t="str">
        <f t="shared" si="168"/>
        <v/>
      </c>
      <c r="H671" s="17" t="str">
        <f t="shared" si="179"/>
        <v/>
      </c>
      <c r="I671" s="17" t="str">
        <f t="shared" si="169"/>
        <v/>
      </c>
      <c r="J671" s="17" t="str">
        <f t="shared" si="170"/>
        <v/>
      </c>
      <c r="K671" s="17" t="str">
        <f t="shared" si="180"/>
        <v/>
      </c>
      <c r="L671" s="14" t="str">
        <f t="shared" si="177"/>
        <v/>
      </c>
      <c r="M671" s="14" t="str">
        <f t="shared" si="181"/>
        <v/>
      </c>
      <c r="N671" s="14" t="str">
        <f t="shared" si="176"/>
        <v/>
      </c>
      <c r="O671" s="14"/>
      <c r="P671" s="14"/>
      <c r="Q671" s="14"/>
      <c r="R671" s="14"/>
      <c r="S671" s="14" t="str">
        <f t="shared" si="171"/>
        <v/>
      </c>
      <c r="T671" s="14" t="str">
        <f t="shared" si="172"/>
        <v/>
      </c>
      <c r="U671" s="21" t="str">
        <f t="shared" si="173"/>
        <v/>
      </c>
      <c r="V671" s="6" t="str">
        <f t="shared" si="174"/>
        <v/>
      </c>
      <c r="W671" s="49"/>
    </row>
    <row r="672" spans="2:23" ht="13.5" customHeight="1" x14ac:dyDescent="0.25">
      <c r="B672" s="134" t="str">
        <f t="shared" si="175"/>
        <v/>
      </c>
      <c r="C672" s="136"/>
      <c r="D672" s="20" t="str">
        <f t="shared" si="178"/>
        <v/>
      </c>
      <c r="E672" s="17" t="str">
        <f t="shared" si="166"/>
        <v/>
      </c>
      <c r="F672" s="17" t="str">
        <f t="shared" si="167"/>
        <v/>
      </c>
      <c r="G672" s="17" t="str">
        <f t="shared" si="168"/>
        <v/>
      </c>
      <c r="H672" s="17" t="str">
        <f t="shared" si="179"/>
        <v/>
      </c>
      <c r="I672" s="17" t="str">
        <f t="shared" si="169"/>
        <v/>
      </c>
      <c r="J672" s="17" t="str">
        <f t="shared" si="170"/>
        <v/>
      </c>
      <c r="K672" s="17" t="str">
        <f t="shared" si="180"/>
        <v/>
      </c>
      <c r="L672" s="14" t="str">
        <f t="shared" si="177"/>
        <v/>
      </c>
      <c r="M672" s="14" t="str">
        <f t="shared" si="181"/>
        <v/>
      </c>
      <c r="N672" s="14" t="str">
        <f t="shared" si="176"/>
        <v/>
      </c>
      <c r="O672" s="14"/>
      <c r="P672" s="14"/>
      <c r="Q672" s="14"/>
      <c r="R672" s="14"/>
      <c r="S672" s="14" t="str">
        <f t="shared" si="171"/>
        <v/>
      </c>
      <c r="T672" s="14" t="str">
        <f t="shared" si="172"/>
        <v/>
      </c>
      <c r="U672" s="21" t="str">
        <f t="shared" si="173"/>
        <v/>
      </c>
      <c r="V672" s="6" t="str">
        <f t="shared" si="174"/>
        <v/>
      </c>
      <c r="W672" s="49"/>
    </row>
    <row r="673" spans="2:23" ht="13.5" customHeight="1" x14ac:dyDescent="0.25">
      <c r="B673" s="134" t="str">
        <f t="shared" si="175"/>
        <v/>
      </c>
      <c r="C673" s="136"/>
      <c r="D673" s="20" t="str">
        <f t="shared" si="178"/>
        <v/>
      </c>
      <c r="E673" s="17" t="str">
        <f t="shared" si="166"/>
        <v/>
      </c>
      <c r="F673" s="17" t="str">
        <f t="shared" si="167"/>
        <v/>
      </c>
      <c r="G673" s="17" t="str">
        <f t="shared" si="168"/>
        <v/>
      </c>
      <c r="H673" s="17" t="str">
        <f t="shared" si="179"/>
        <v/>
      </c>
      <c r="I673" s="17" t="str">
        <f t="shared" si="169"/>
        <v/>
      </c>
      <c r="J673" s="17" t="str">
        <f t="shared" si="170"/>
        <v/>
      </c>
      <c r="K673" s="17" t="str">
        <f t="shared" si="180"/>
        <v/>
      </c>
      <c r="L673" s="14" t="str">
        <f t="shared" si="177"/>
        <v/>
      </c>
      <c r="M673" s="14" t="str">
        <f t="shared" si="181"/>
        <v/>
      </c>
      <c r="N673" s="14" t="str">
        <f t="shared" si="176"/>
        <v/>
      </c>
      <c r="O673" s="14"/>
      <c r="P673" s="14"/>
      <c r="Q673" s="14"/>
      <c r="R673" s="14"/>
      <c r="S673" s="14" t="str">
        <f t="shared" si="171"/>
        <v/>
      </c>
      <c r="T673" s="14" t="str">
        <f t="shared" si="172"/>
        <v/>
      </c>
      <c r="U673" s="21" t="str">
        <f t="shared" si="173"/>
        <v/>
      </c>
      <c r="V673" s="6" t="str">
        <f t="shared" si="174"/>
        <v/>
      </c>
      <c r="W673" s="49"/>
    </row>
    <row r="674" spans="2:23" ht="13.5" customHeight="1" x14ac:dyDescent="0.25">
      <c r="B674" s="134" t="str">
        <f t="shared" si="175"/>
        <v/>
      </c>
      <c r="C674" s="136"/>
      <c r="D674" s="20" t="str">
        <f t="shared" si="178"/>
        <v/>
      </c>
      <c r="E674" s="17" t="str">
        <f t="shared" si="166"/>
        <v/>
      </c>
      <c r="F674" s="17" t="str">
        <f t="shared" si="167"/>
        <v/>
      </c>
      <c r="G674" s="17" t="str">
        <f t="shared" si="168"/>
        <v/>
      </c>
      <c r="H674" s="17" t="str">
        <f t="shared" si="179"/>
        <v/>
      </c>
      <c r="I674" s="17" t="str">
        <f t="shared" si="169"/>
        <v/>
      </c>
      <c r="J674" s="17" t="str">
        <f t="shared" si="170"/>
        <v/>
      </c>
      <c r="K674" s="17" t="str">
        <f t="shared" si="180"/>
        <v/>
      </c>
      <c r="L674" s="14" t="str">
        <f t="shared" si="177"/>
        <v/>
      </c>
      <c r="M674" s="14" t="str">
        <f t="shared" si="181"/>
        <v/>
      </c>
      <c r="N674" s="14" t="str">
        <f t="shared" si="176"/>
        <v/>
      </c>
      <c r="O674" s="14"/>
      <c r="P674" s="14"/>
      <c r="Q674" s="14"/>
      <c r="R674" s="14"/>
      <c r="S674" s="14" t="str">
        <f t="shared" si="171"/>
        <v/>
      </c>
      <c r="T674" s="14" t="str">
        <f t="shared" si="172"/>
        <v/>
      </c>
      <c r="U674" s="21" t="str">
        <f t="shared" si="173"/>
        <v/>
      </c>
      <c r="V674" s="6" t="str">
        <f t="shared" si="174"/>
        <v/>
      </c>
      <c r="W674" s="49"/>
    </row>
    <row r="675" spans="2:23" ht="13.5" customHeight="1" x14ac:dyDescent="0.25">
      <c r="B675" s="134" t="str">
        <f t="shared" si="175"/>
        <v/>
      </c>
      <c r="C675" s="136"/>
      <c r="D675" s="20" t="str">
        <f t="shared" si="178"/>
        <v/>
      </c>
      <c r="E675" s="17" t="str">
        <f t="shared" si="166"/>
        <v/>
      </c>
      <c r="F675" s="17" t="str">
        <f t="shared" si="167"/>
        <v/>
      </c>
      <c r="G675" s="17" t="str">
        <f t="shared" si="168"/>
        <v/>
      </c>
      <c r="H675" s="17" t="str">
        <f t="shared" si="179"/>
        <v/>
      </c>
      <c r="I675" s="17" t="str">
        <f t="shared" si="169"/>
        <v/>
      </c>
      <c r="J675" s="17" t="str">
        <f t="shared" si="170"/>
        <v/>
      </c>
      <c r="K675" s="17" t="str">
        <f t="shared" si="180"/>
        <v/>
      </c>
      <c r="L675" s="14" t="str">
        <f t="shared" si="177"/>
        <v/>
      </c>
      <c r="M675" s="14" t="str">
        <f t="shared" si="181"/>
        <v/>
      </c>
      <c r="N675" s="14" t="str">
        <f t="shared" si="176"/>
        <v/>
      </c>
      <c r="O675" s="14"/>
      <c r="P675" s="14"/>
      <c r="Q675" s="14"/>
      <c r="R675" s="14"/>
      <c r="S675" s="14" t="str">
        <f t="shared" si="171"/>
        <v/>
      </c>
      <c r="T675" s="14" t="str">
        <f t="shared" si="172"/>
        <v/>
      </c>
      <c r="U675" s="21" t="str">
        <f t="shared" si="173"/>
        <v/>
      </c>
      <c r="V675" s="6" t="str">
        <f t="shared" si="174"/>
        <v/>
      </c>
      <c r="W675" s="49"/>
    </row>
    <row r="676" spans="2:23" ht="13.5" customHeight="1" x14ac:dyDescent="0.25">
      <c r="B676" s="134" t="str">
        <f t="shared" si="175"/>
        <v/>
      </c>
      <c r="C676" s="136"/>
      <c r="D676" s="20" t="str">
        <f t="shared" si="178"/>
        <v/>
      </c>
      <c r="E676" s="17" t="str">
        <f t="shared" si="166"/>
        <v/>
      </c>
      <c r="F676" s="17" t="str">
        <f t="shared" si="167"/>
        <v/>
      </c>
      <c r="G676" s="17" t="str">
        <f t="shared" si="168"/>
        <v/>
      </c>
      <c r="H676" s="17" t="str">
        <f t="shared" si="179"/>
        <v/>
      </c>
      <c r="I676" s="17" t="str">
        <f t="shared" si="169"/>
        <v/>
      </c>
      <c r="J676" s="17" t="str">
        <f t="shared" si="170"/>
        <v/>
      </c>
      <c r="K676" s="17" t="str">
        <f t="shared" si="180"/>
        <v/>
      </c>
      <c r="L676" s="14" t="str">
        <f t="shared" si="177"/>
        <v/>
      </c>
      <c r="M676" s="14" t="str">
        <f t="shared" si="181"/>
        <v/>
      </c>
      <c r="N676" s="14" t="str">
        <f t="shared" si="176"/>
        <v/>
      </c>
      <c r="O676" s="14"/>
      <c r="P676" s="14"/>
      <c r="Q676" s="14"/>
      <c r="R676" s="14"/>
      <c r="S676" s="14" t="str">
        <f t="shared" si="171"/>
        <v/>
      </c>
      <c r="T676" s="14" t="str">
        <f t="shared" si="172"/>
        <v/>
      </c>
      <c r="U676" s="21" t="str">
        <f t="shared" si="173"/>
        <v/>
      </c>
      <c r="V676" s="6" t="str">
        <f t="shared" si="174"/>
        <v/>
      </c>
      <c r="W676" s="49"/>
    </row>
    <row r="677" spans="2:23" ht="13.5" customHeight="1" x14ac:dyDescent="0.25">
      <c r="B677" s="134" t="str">
        <f t="shared" si="175"/>
        <v/>
      </c>
      <c r="C677" s="136"/>
      <c r="D677" s="20" t="str">
        <f t="shared" si="178"/>
        <v/>
      </c>
      <c r="E677" s="17" t="str">
        <f t="shared" si="166"/>
        <v/>
      </c>
      <c r="F677" s="17" t="str">
        <f t="shared" si="167"/>
        <v/>
      </c>
      <c r="G677" s="17" t="str">
        <f t="shared" si="168"/>
        <v/>
      </c>
      <c r="H677" s="17" t="str">
        <f t="shared" si="179"/>
        <v/>
      </c>
      <c r="I677" s="17" t="str">
        <f t="shared" si="169"/>
        <v/>
      </c>
      <c r="J677" s="17" t="str">
        <f t="shared" si="170"/>
        <v/>
      </c>
      <c r="K677" s="17" t="str">
        <f t="shared" si="180"/>
        <v/>
      </c>
      <c r="L677" s="14" t="str">
        <f t="shared" si="177"/>
        <v/>
      </c>
      <c r="M677" s="14" t="str">
        <f t="shared" si="181"/>
        <v/>
      </c>
      <c r="N677" s="14" t="str">
        <f t="shared" si="176"/>
        <v/>
      </c>
      <c r="O677" s="14"/>
      <c r="P677" s="14"/>
      <c r="Q677" s="14"/>
      <c r="R677" s="14"/>
      <c r="S677" s="14" t="str">
        <f t="shared" si="171"/>
        <v/>
      </c>
      <c r="T677" s="14" t="str">
        <f t="shared" si="172"/>
        <v/>
      </c>
      <c r="U677" s="21" t="str">
        <f t="shared" si="173"/>
        <v/>
      </c>
      <c r="V677" s="6" t="str">
        <f t="shared" si="174"/>
        <v/>
      </c>
      <c r="W677" s="49"/>
    </row>
    <row r="678" spans="2:23" ht="13.5" customHeight="1" x14ac:dyDescent="0.25">
      <c r="B678" s="134" t="str">
        <f t="shared" si="175"/>
        <v/>
      </c>
      <c r="C678" s="136"/>
      <c r="D678" s="20" t="str">
        <f t="shared" si="178"/>
        <v/>
      </c>
      <c r="E678" s="17" t="str">
        <f t="shared" si="166"/>
        <v/>
      </c>
      <c r="F678" s="17" t="str">
        <f t="shared" si="167"/>
        <v/>
      </c>
      <c r="G678" s="17" t="str">
        <f t="shared" si="168"/>
        <v/>
      </c>
      <c r="H678" s="17" t="str">
        <f t="shared" si="179"/>
        <v/>
      </c>
      <c r="I678" s="17" t="str">
        <f t="shared" si="169"/>
        <v/>
      </c>
      <c r="J678" s="17" t="str">
        <f t="shared" si="170"/>
        <v/>
      </c>
      <c r="K678" s="17" t="str">
        <f t="shared" si="180"/>
        <v/>
      </c>
      <c r="L678" s="14" t="str">
        <f t="shared" si="177"/>
        <v/>
      </c>
      <c r="M678" s="14" t="str">
        <f t="shared" si="181"/>
        <v/>
      </c>
      <c r="N678" s="14" t="str">
        <f t="shared" si="176"/>
        <v/>
      </c>
      <c r="O678" s="14"/>
      <c r="P678" s="14"/>
      <c r="Q678" s="14"/>
      <c r="R678" s="14"/>
      <c r="S678" s="14" t="str">
        <f t="shared" si="171"/>
        <v/>
      </c>
      <c r="T678" s="14" t="str">
        <f t="shared" si="172"/>
        <v/>
      </c>
      <c r="U678" s="21" t="str">
        <f t="shared" si="173"/>
        <v/>
      </c>
      <c r="V678" s="6" t="str">
        <f t="shared" si="174"/>
        <v/>
      </c>
      <c r="W678" s="49"/>
    </row>
    <row r="679" spans="2:23" ht="13.5" customHeight="1" x14ac:dyDescent="0.25">
      <c r="B679" s="134" t="str">
        <f t="shared" si="175"/>
        <v/>
      </c>
      <c r="C679" s="136"/>
      <c r="D679" s="20" t="str">
        <f t="shared" si="178"/>
        <v/>
      </c>
      <c r="E679" s="17" t="str">
        <f t="shared" si="166"/>
        <v/>
      </c>
      <c r="F679" s="17" t="str">
        <f t="shared" si="167"/>
        <v/>
      </c>
      <c r="G679" s="17" t="str">
        <f t="shared" si="168"/>
        <v/>
      </c>
      <c r="H679" s="17" t="str">
        <f t="shared" si="179"/>
        <v/>
      </c>
      <c r="I679" s="17" t="str">
        <f t="shared" si="169"/>
        <v/>
      </c>
      <c r="J679" s="17" t="str">
        <f t="shared" si="170"/>
        <v/>
      </c>
      <c r="K679" s="17" t="str">
        <f t="shared" si="180"/>
        <v/>
      </c>
      <c r="L679" s="14" t="str">
        <f t="shared" si="177"/>
        <v/>
      </c>
      <c r="M679" s="14" t="str">
        <f t="shared" si="181"/>
        <v/>
      </c>
      <c r="N679" s="14" t="str">
        <f t="shared" si="176"/>
        <v/>
      </c>
      <c r="O679" s="14"/>
      <c r="P679" s="14"/>
      <c r="Q679" s="14"/>
      <c r="R679" s="14"/>
      <c r="S679" s="14" t="str">
        <f t="shared" si="171"/>
        <v/>
      </c>
      <c r="T679" s="14" t="str">
        <f t="shared" si="172"/>
        <v/>
      </c>
      <c r="U679" s="21" t="str">
        <f t="shared" si="173"/>
        <v/>
      </c>
      <c r="V679" s="6" t="str">
        <f t="shared" si="174"/>
        <v/>
      </c>
      <c r="W679" s="49"/>
    </row>
    <row r="680" spans="2:23" ht="13.5" customHeight="1" x14ac:dyDescent="0.25">
      <c r="B680" s="134" t="str">
        <f t="shared" si="175"/>
        <v/>
      </c>
      <c r="C680" s="136"/>
      <c r="D680" s="20" t="str">
        <f t="shared" si="178"/>
        <v/>
      </c>
      <c r="E680" s="17" t="str">
        <f t="shared" si="166"/>
        <v/>
      </c>
      <c r="F680" s="17" t="str">
        <f t="shared" si="167"/>
        <v/>
      </c>
      <c r="G680" s="17" t="str">
        <f t="shared" si="168"/>
        <v/>
      </c>
      <c r="H680" s="17" t="str">
        <f t="shared" si="179"/>
        <v/>
      </c>
      <c r="I680" s="17" t="str">
        <f t="shared" si="169"/>
        <v/>
      </c>
      <c r="J680" s="17" t="str">
        <f t="shared" si="170"/>
        <v/>
      </c>
      <c r="K680" s="17" t="str">
        <f t="shared" si="180"/>
        <v/>
      </c>
      <c r="L680" s="14" t="str">
        <f t="shared" si="177"/>
        <v/>
      </c>
      <c r="M680" s="14" t="str">
        <f t="shared" si="181"/>
        <v/>
      </c>
      <c r="N680" s="14" t="str">
        <f t="shared" si="176"/>
        <v/>
      </c>
      <c r="O680" s="14"/>
      <c r="P680" s="14"/>
      <c r="Q680" s="14"/>
      <c r="R680" s="14"/>
      <c r="S680" s="14" t="str">
        <f t="shared" si="171"/>
        <v/>
      </c>
      <c r="T680" s="14" t="str">
        <f t="shared" si="172"/>
        <v/>
      </c>
      <c r="U680" s="21" t="str">
        <f t="shared" si="173"/>
        <v/>
      </c>
      <c r="V680" s="6" t="str">
        <f t="shared" si="174"/>
        <v/>
      </c>
      <c r="W680" s="49"/>
    </row>
    <row r="681" spans="2:23" ht="13.5" customHeight="1" x14ac:dyDescent="0.25">
      <c r="B681" s="134" t="str">
        <f t="shared" si="175"/>
        <v/>
      </c>
      <c r="C681" s="136"/>
      <c r="D681" s="20" t="str">
        <f t="shared" si="178"/>
        <v/>
      </c>
      <c r="E681" s="17" t="str">
        <f t="shared" si="166"/>
        <v/>
      </c>
      <c r="F681" s="17" t="str">
        <f t="shared" si="167"/>
        <v/>
      </c>
      <c r="G681" s="17" t="str">
        <f t="shared" si="168"/>
        <v/>
      </c>
      <c r="H681" s="17" t="str">
        <f t="shared" si="179"/>
        <v/>
      </c>
      <c r="I681" s="17" t="str">
        <f t="shared" si="169"/>
        <v/>
      </c>
      <c r="J681" s="17" t="str">
        <f t="shared" si="170"/>
        <v/>
      </c>
      <c r="K681" s="17" t="str">
        <f t="shared" si="180"/>
        <v/>
      </c>
      <c r="L681" s="14" t="str">
        <f t="shared" si="177"/>
        <v/>
      </c>
      <c r="M681" s="14" t="str">
        <f t="shared" si="181"/>
        <v/>
      </c>
      <c r="N681" s="14" t="str">
        <f t="shared" si="176"/>
        <v/>
      </c>
      <c r="O681" s="14"/>
      <c r="P681" s="14"/>
      <c r="Q681" s="14"/>
      <c r="R681" s="14"/>
      <c r="S681" s="14" t="str">
        <f t="shared" si="171"/>
        <v/>
      </c>
      <c r="T681" s="14" t="str">
        <f t="shared" si="172"/>
        <v/>
      </c>
      <c r="U681" s="21" t="str">
        <f t="shared" si="173"/>
        <v/>
      </c>
      <c r="V681" s="6" t="str">
        <f t="shared" si="174"/>
        <v/>
      </c>
      <c r="W681" s="49"/>
    </row>
    <row r="682" spans="2:23" ht="13.5" customHeight="1" x14ac:dyDescent="0.25">
      <c r="B682" s="134" t="str">
        <f t="shared" si="175"/>
        <v/>
      </c>
      <c r="C682" s="136"/>
      <c r="D682" s="20" t="str">
        <f t="shared" si="178"/>
        <v/>
      </c>
      <c r="E682" s="17" t="str">
        <f t="shared" si="166"/>
        <v/>
      </c>
      <c r="F682" s="17" t="str">
        <f t="shared" si="167"/>
        <v/>
      </c>
      <c r="G682" s="17" t="str">
        <f t="shared" si="168"/>
        <v/>
      </c>
      <c r="H682" s="17" t="str">
        <f t="shared" si="179"/>
        <v/>
      </c>
      <c r="I682" s="17" t="str">
        <f t="shared" si="169"/>
        <v/>
      </c>
      <c r="J682" s="17" t="str">
        <f t="shared" si="170"/>
        <v/>
      </c>
      <c r="K682" s="17" t="str">
        <f t="shared" si="180"/>
        <v/>
      </c>
      <c r="L682" s="14" t="str">
        <f t="shared" si="177"/>
        <v/>
      </c>
      <c r="M682" s="14" t="str">
        <f t="shared" si="181"/>
        <v/>
      </c>
      <c r="N682" s="14" t="str">
        <f t="shared" si="176"/>
        <v/>
      </c>
      <c r="O682" s="14"/>
      <c r="P682" s="14"/>
      <c r="Q682" s="14"/>
      <c r="R682" s="14"/>
      <c r="S682" s="14" t="str">
        <f t="shared" si="171"/>
        <v/>
      </c>
      <c r="T682" s="14" t="str">
        <f t="shared" si="172"/>
        <v/>
      </c>
      <c r="U682" s="21" t="str">
        <f t="shared" si="173"/>
        <v/>
      </c>
      <c r="V682" s="6" t="str">
        <f t="shared" si="174"/>
        <v/>
      </c>
      <c r="W682" s="49"/>
    </row>
    <row r="683" spans="2:23" ht="13.5" customHeight="1" x14ac:dyDescent="0.25">
      <c r="B683" s="134" t="str">
        <f t="shared" si="175"/>
        <v/>
      </c>
      <c r="C683" s="136"/>
      <c r="D683" s="20" t="str">
        <f t="shared" si="178"/>
        <v/>
      </c>
      <c r="E683" s="17" t="str">
        <f t="shared" si="166"/>
        <v/>
      </c>
      <c r="F683" s="17" t="str">
        <f t="shared" si="167"/>
        <v/>
      </c>
      <c r="G683" s="17" t="str">
        <f t="shared" si="168"/>
        <v/>
      </c>
      <c r="H683" s="17" t="str">
        <f t="shared" si="179"/>
        <v/>
      </c>
      <c r="I683" s="17" t="str">
        <f t="shared" si="169"/>
        <v/>
      </c>
      <c r="J683" s="17" t="str">
        <f t="shared" si="170"/>
        <v/>
      </c>
      <c r="K683" s="17" t="str">
        <f t="shared" si="180"/>
        <v/>
      </c>
      <c r="L683" s="14" t="str">
        <f t="shared" si="177"/>
        <v/>
      </c>
      <c r="M683" s="14" t="str">
        <f t="shared" si="181"/>
        <v/>
      </c>
      <c r="N683" s="14" t="str">
        <f t="shared" si="176"/>
        <v/>
      </c>
      <c r="O683" s="14"/>
      <c r="P683" s="14"/>
      <c r="Q683" s="14"/>
      <c r="R683" s="14"/>
      <c r="S683" s="14" t="str">
        <f t="shared" si="171"/>
        <v/>
      </c>
      <c r="T683" s="14" t="str">
        <f t="shared" si="172"/>
        <v/>
      </c>
      <c r="U683" s="21" t="str">
        <f t="shared" si="173"/>
        <v/>
      </c>
      <c r="V683" s="6" t="str">
        <f t="shared" si="174"/>
        <v/>
      </c>
      <c r="W683" s="49"/>
    </row>
    <row r="684" spans="2:23" ht="13.5" customHeight="1" x14ac:dyDescent="0.25">
      <c r="B684" s="134" t="str">
        <f t="shared" si="175"/>
        <v/>
      </c>
      <c r="C684" s="136"/>
      <c r="D684" s="20" t="str">
        <f t="shared" si="178"/>
        <v/>
      </c>
      <c r="E684" s="17" t="str">
        <f t="shared" si="166"/>
        <v/>
      </c>
      <c r="F684" s="17" t="str">
        <f t="shared" si="167"/>
        <v/>
      </c>
      <c r="G684" s="17" t="str">
        <f t="shared" si="168"/>
        <v/>
      </c>
      <c r="H684" s="17" t="str">
        <f t="shared" si="179"/>
        <v/>
      </c>
      <c r="I684" s="17" t="str">
        <f t="shared" si="169"/>
        <v/>
      </c>
      <c r="J684" s="17" t="str">
        <f t="shared" si="170"/>
        <v/>
      </c>
      <c r="K684" s="17" t="str">
        <f t="shared" si="180"/>
        <v/>
      </c>
      <c r="L684" s="14" t="str">
        <f t="shared" si="177"/>
        <v/>
      </c>
      <c r="M684" s="14" t="str">
        <f t="shared" si="181"/>
        <v/>
      </c>
      <c r="N684" s="14" t="str">
        <f t="shared" si="176"/>
        <v/>
      </c>
      <c r="O684" s="14"/>
      <c r="P684" s="14"/>
      <c r="Q684" s="14"/>
      <c r="R684" s="14"/>
      <c r="S684" s="14" t="str">
        <f t="shared" si="171"/>
        <v/>
      </c>
      <c r="T684" s="14" t="str">
        <f t="shared" si="172"/>
        <v/>
      </c>
      <c r="U684" s="21" t="str">
        <f t="shared" si="173"/>
        <v/>
      </c>
      <c r="V684" s="6" t="str">
        <f t="shared" si="174"/>
        <v/>
      </c>
      <c r="W684" s="49"/>
    </row>
    <row r="685" spans="2:23" ht="13.5" customHeight="1" x14ac:dyDescent="0.25">
      <c r="B685" s="134" t="str">
        <f t="shared" si="175"/>
        <v/>
      </c>
      <c r="C685" s="136"/>
      <c r="D685" s="20" t="str">
        <f t="shared" si="178"/>
        <v/>
      </c>
      <c r="E685" s="17" t="str">
        <f t="shared" si="166"/>
        <v/>
      </c>
      <c r="F685" s="17" t="str">
        <f t="shared" si="167"/>
        <v/>
      </c>
      <c r="G685" s="17" t="str">
        <f t="shared" si="168"/>
        <v/>
      </c>
      <c r="H685" s="17" t="str">
        <f t="shared" si="179"/>
        <v/>
      </c>
      <c r="I685" s="17" t="str">
        <f t="shared" si="169"/>
        <v/>
      </c>
      <c r="J685" s="17" t="str">
        <f t="shared" si="170"/>
        <v/>
      </c>
      <c r="K685" s="17" t="str">
        <f t="shared" si="180"/>
        <v/>
      </c>
      <c r="L685" s="14" t="str">
        <f t="shared" si="177"/>
        <v/>
      </c>
      <c r="M685" s="14" t="str">
        <f t="shared" si="181"/>
        <v/>
      </c>
      <c r="N685" s="14" t="str">
        <f t="shared" si="176"/>
        <v/>
      </c>
      <c r="O685" s="14"/>
      <c r="P685" s="14"/>
      <c r="Q685" s="14"/>
      <c r="R685" s="14"/>
      <c r="S685" s="14" t="str">
        <f t="shared" si="171"/>
        <v/>
      </c>
      <c r="T685" s="14" t="str">
        <f t="shared" si="172"/>
        <v/>
      </c>
      <c r="U685" s="21" t="str">
        <f t="shared" si="173"/>
        <v/>
      </c>
      <c r="V685" s="6" t="str">
        <f t="shared" si="174"/>
        <v/>
      </c>
      <c r="W685" s="49"/>
    </row>
    <row r="686" spans="2:23" ht="13.5" customHeight="1" x14ac:dyDescent="0.25">
      <c r="B686" s="134" t="str">
        <f t="shared" si="175"/>
        <v/>
      </c>
      <c r="C686" s="136"/>
      <c r="D686" s="20" t="str">
        <f t="shared" si="178"/>
        <v/>
      </c>
      <c r="E686" s="17" t="str">
        <f t="shared" si="166"/>
        <v/>
      </c>
      <c r="F686" s="17" t="str">
        <f t="shared" si="167"/>
        <v/>
      </c>
      <c r="G686" s="17" t="str">
        <f t="shared" si="168"/>
        <v/>
      </c>
      <c r="H686" s="17" t="str">
        <f t="shared" si="179"/>
        <v/>
      </c>
      <c r="I686" s="17" t="str">
        <f t="shared" si="169"/>
        <v/>
      </c>
      <c r="J686" s="17" t="str">
        <f t="shared" si="170"/>
        <v/>
      </c>
      <c r="K686" s="17" t="str">
        <f t="shared" si="180"/>
        <v/>
      </c>
      <c r="L686" s="14" t="str">
        <f t="shared" si="177"/>
        <v/>
      </c>
      <c r="M686" s="14" t="str">
        <f t="shared" si="181"/>
        <v/>
      </c>
      <c r="N686" s="14" t="str">
        <f t="shared" si="176"/>
        <v/>
      </c>
      <c r="O686" s="14"/>
      <c r="P686" s="14"/>
      <c r="Q686" s="14"/>
      <c r="R686" s="14"/>
      <c r="S686" s="14" t="str">
        <f t="shared" si="171"/>
        <v/>
      </c>
      <c r="T686" s="14" t="str">
        <f t="shared" si="172"/>
        <v/>
      </c>
      <c r="U686" s="21" t="str">
        <f t="shared" si="173"/>
        <v/>
      </c>
      <c r="V686" s="6" t="str">
        <f t="shared" si="174"/>
        <v/>
      </c>
      <c r="W686" s="49"/>
    </row>
    <row r="687" spans="2:23" ht="13.5" customHeight="1" x14ac:dyDescent="0.25">
      <c r="B687" s="134" t="str">
        <f t="shared" si="175"/>
        <v/>
      </c>
      <c r="C687" s="136"/>
      <c r="D687" s="20" t="str">
        <f t="shared" si="178"/>
        <v/>
      </c>
      <c r="E687" s="17" t="str">
        <f t="shared" si="166"/>
        <v/>
      </c>
      <c r="F687" s="17" t="str">
        <f t="shared" si="167"/>
        <v/>
      </c>
      <c r="G687" s="17" t="str">
        <f t="shared" si="168"/>
        <v/>
      </c>
      <c r="H687" s="17" t="str">
        <f t="shared" si="179"/>
        <v/>
      </c>
      <c r="I687" s="17" t="str">
        <f t="shared" si="169"/>
        <v/>
      </c>
      <c r="J687" s="17" t="str">
        <f t="shared" si="170"/>
        <v/>
      </c>
      <c r="K687" s="17" t="str">
        <f t="shared" si="180"/>
        <v/>
      </c>
      <c r="L687" s="14" t="str">
        <f t="shared" si="177"/>
        <v/>
      </c>
      <c r="M687" s="14" t="str">
        <f t="shared" si="181"/>
        <v/>
      </c>
      <c r="N687" s="14" t="str">
        <f t="shared" si="176"/>
        <v/>
      </c>
      <c r="O687" s="14"/>
      <c r="P687" s="14"/>
      <c r="Q687" s="14"/>
      <c r="R687" s="14"/>
      <c r="S687" s="14" t="str">
        <f t="shared" si="171"/>
        <v/>
      </c>
      <c r="T687" s="14" t="str">
        <f t="shared" si="172"/>
        <v/>
      </c>
      <c r="U687" s="21" t="str">
        <f t="shared" si="173"/>
        <v/>
      </c>
      <c r="V687" s="6" t="str">
        <f t="shared" si="174"/>
        <v/>
      </c>
      <c r="W687" s="49"/>
    </row>
    <row r="688" spans="2:23" ht="13.5" customHeight="1" x14ac:dyDescent="0.25">
      <c r="B688" s="134" t="str">
        <f t="shared" si="175"/>
        <v/>
      </c>
      <c r="C688" s="136"/>
      <c r="D688" s="20" t="str">
        <f t="shared" si="178"/>
        <v/>
      </c>
      <c r="E688" s="17" t="str">
        <f t="shared" si="166"/>
        <v/>
      </c>
      <c r="F688" s="17" t="str">
        <f t="shared" si="167"/>
        <v/>
      </c>
      <c r="G688" s="17" t="str">
        <f t="shared" si="168"/>
        <v/>
      </c>
      <c r="H688" s="17" t="str">
        <f t="shared" si="179"/>
        <v/>
      </c>
      <c r="I688" s="17" t="str">
        <f t="shared" si="169"/>
        <v/>
      </c>
      <c r="J688" s="17" t="str">
        <f t="shared" si="170"/>
        <v/>
      </c>
      <c r="K688" s="17" t="str">
        <f t="shared" si="180"/>
        <v/>
      </c>
      <c r="L688" s="14" t="str">
        <f t="shared" si="177"/>
        <v/>
      </c>
      <c r="M688" s="14" t="str">
        <f t="shared" si="181"/>
        <v/>
      </c>
      <c r="N688" s="14" t="str">
        <f t="shared" si="176"/>
        <v/>
      </c>
      <c r="O688" s="14"/>
      <c r="P688" s="14"/>
      <c r="Q688" s="14"/>
      <c r="R688" s="14"/>
      <c r="S688" s="14" t="str">
        <f t="shared" si="171"/>
        <v/>
      </c>
      <c r="T688" s="14" t="str">
        <f t="shared" si="172"/>
        <v/>
      </c>
      <c r="U688" s="21" t="str">
        <f t="shared" si="173"/>
        <v/>
      </c>
      <c r="V688" s="6" t="str">
        <f t="shared" si="174"/>
        <v/>
      </c>
      <c r="W688" s="49"/>
    </row>
    <row r="689" spans="2:23" ht="13.5" customHeight="1" x14ac:dyDescent="0.25">
      <c r="B689" s="134" t="str">
        <f t="shared" si="175"/>
        <v/>
      </c>
      <c r="C689" s="136"/>
      <c r="D689" s="20" t="str">
        <f t="shared" si="178"/>
        <v/>
      </c>
      <c r="E689" s="17" t="str">
        <f t="shared" si="166"/>
        <v/>
      </c>
      <c r="F689" s="17" t="str">
        <f t="shared" si="167"/>
        <v/>
      </c>
      <c r="G689" s="17" t="str">
        <f t="shared" si="168"/>
        <v/>
      </c>
      <c r="H689" s="17" t="str">
        <f t="shared" si="179"/>
        <v/>
      </c>
      <c r="I689" s="17" t="str">
        <f t="shared" si="169"/>
        <v/>
      </c>
      <c r="J689" s="17" t="str">
        <f t="shared" si="170"/>
        <v/>
      </c>
      <c r="K689" s="17" t="str">
        <f t="shared" si="180"/>
        <v/>
      </c>
      <c r="L689" s="14" t="str">
        <f t="shared" si="177"/>
        <v/>
      </c>
      <c r="M689" s="14" t="str">
        <f t="shared" si="181"/>
        <v/>
      </c>
      <c r="N689" s="14" t="str">
        <f t="shared" si="176"/>
        <v/>
      </c>
      <c r="O689" s="14"/>
      <c r="P689" s="14"/>
      <c r="Q689" s="14"/>
      <c r="R689" s="14"/>
      <c r="S689" s="14" t="str">
        <f t="shared" si="171"/>
        <v/>
      </c>
      <c r="T689" s="14" t="str">
        <f t="shared" si="172"/>
        <v/>
      </c>
      <c r="U689" s="21" t="str">
        <f t="shared" si="173"/>
        <v/>
      </c>
      <c r="V689" s="6" t="str">
        <f t="shared" si="174"/>
        <v/>
      </c>
      <c r="W689" s="49"/>
    </row>
    <row r="690" spans="2:23" ht="13.5" customHeight="1" x14ac:dyDescent="0.25">
      <c r="B690" s="134" t="str">
        <f t="shared" si="175"/>
        <v/>
      </c>
      <c r="C690" s="136"/>
      <c r="D690" s="20" t="str">
        <f t="shared" si="178"/>
        <v/>
      </c>
      <c r="E690" s="17" t="str">
        <f t="shared" si="166"/>
        <v/>
      </c>
      <c r="F690" s="17" t="str">
        <f t="shared" si="167"/>
        <v/>
      </c>
      <c r="G690" s="17" t="str">
        <f t="shared" si="168"/>
        <v/>
      </c>
      <c r="H690" s="17" t="str">
        <f t="shared" si="179"/>
        <v/>
      </c>
      <c r="I690" s="17" t="str">
        <f t="shared" si="169"/>
        <v/>
      </c>
      <c r="J690" s="17" t="str">
        <f t="shared" si="170"/>
        <v/>
      </c>
      <c r="K690" s="17" t="str">
        <f t="shared" si="180"/>
        <v/>
      </c>
      <c r="L690" s="14" t="str">
        <f t="shared" si="177"/>
        <v/>
      </c>
      <c r="M690" s="14" t="str">
        <f t="shared" si="181"/>
        <v/>
      </c>
      <c r="N690" s="14" t="str">
        <f t="shared" si="176"/>
        <v/>
      </c>
      <c r="O690" s="14"/>
      <c r="P690" s="14"/>
      <c r="Q690" s="14"/>
      <c r="R690" s="14"/>
      <c r="S690" s="14" t="str">
        <f t="shared" si="171"/>
        <v/>
      </c>
      <c r="T690" s="14" t="str">
        <f t="shared" si="172"/>
        <v/>
      </c>
      <c r="U690" s="21" t="str">
        <f t="shared" si="173"/>
        <v/>
      </c>
      <c r="V690" s="6" t="str">
        <f t="shared" si="174"/>
        <v/>
      </c>
      <c r="W690" s="49"/>
    </row>
    <row r="691" spans="2:23" ht="13.5" customHeight="1" x14ac:dyDescent="0.25">
      <c r="B691" s="134" t="str">
        <f t="shared" si="175"/>
        <v/>
      </c>
      <c r="C691" s="136"/>
      <c r="D691" s="20" t="str">
        <f t="shared" si="178"/>
        <v/>
      </c>
      <c r="E691" s="17" t="str">
        <f t="shared" si="166"/>
        <v/>
      </c>
      <c r="F691" s="17" t="str">
        <f t="shared" si="167"/>
        <v/>
      </c>
      <c r="G691" s="17" t="str">
        <f t="shared" si="168"/>
        <v/>
      </c>
      <c r="H691" s="17" t="str">
        <f t="shared" si="179"/>
        <v/>
      </c>
      <c r="I691" s="17" t="str">
        <f t="shared" si="169"/>
        <v/>
      </c>
      <c r="J691" s="17" t="str">
        <f t="shared" si="170"/>
        <v/>
      </c>
      <c r="K691" s="17" t="str">
        <f t="shared" si="180"/>
        <v/>
      </c>
      <c r="L691" s="14" t="str">
        <f t="shared" si="177"/>
        <v/>
      </c>
      <c r="M691" s="14" t="str">
        <f t="shared" si="181"/>
        <v/>
      </c>
      <c r="N691" s="14" t="str">
        <f t="shared" si="176"/>
        <v/>
      </c>
      <c r="O691" s="14"/>
      <c r="P691" s="14"/>
      <c r="Q691" s="14"/>
      <c r="R691" s="14"/>
      <c r="S691" s="14" t="str">
        <f t="shared" si="171"/>
        <v/>
      </c>
      <c r="T691" s="14" t="str">
        <f t="shared" si="172"/>
        <v/>
      </c>
      <c r="U691" s="21" t="str">
        <f t="shared" si="173"/>
        <v/>
      </c>
      <c r="V691" s="6" t="str">
        <f t="shared" si="174"/>
        <v/>
      </c>
      <c r="W691" s="49"/>
    </row>
    <row r="692" spans="2:23" ht="13.5" customHeight="1" x14ac:dyDescent="0.25">
      <c r="B692" s="134" t="str">
        <f t="shared" si="175"/>
        <v/>
      </c>
      <c r="C692" s="136"/>
      <c r="D692" s="20" t="str">
        <f t="shared" si="178"/>
        <v/>
      </c>
      <c r="E692" s="17" t="str">
        <f t="shared" si="166"/>
        <v/>
      </c>
      <c r="F692" s="17" t="str">
        <f t="shared" si="167"/>
        <v/>
      </c>
      <c r="G692" s="17" t="str">
        <f t="shared" si="168"/>
        <v/>
      </c>
      <c r="H692" s="17" t="str">
        <f t="shared" si="179"/>
        <v/>
      </c>
      <c r="I692" s="17" t="str">
        <f t="shared" si="169"/>
        <v/>
      </c>
      <c r="J692" s="17" t="str">
        <f t="shared" si="170"/>
        <v/>
      </c>
      <c r="K692" s="17" t="str">
        <f t="shared" si="180"/>
        <v/>
      </c>
      <c r="L692" s="14" t="str">
        <f t="shared" si="177"/>
        <v/>
      </c>
      <c r="M692" s="14" t="str">
        <f t="shared" si="181"/>
        <v/>
      </c>
      <c r="N692" s="14" t="str">
        <f t="shared" si="176"/>
        <v/>
      </c>
      <c r="O692" s="14"/>
      <c r="P692" s="14"/>
      <c r="Q692" s="14"/>
      <c r="R692" s="14"/>
      <c r="S692" s="14" t="str">
        <f t="shared" si="171"/>
        <v/>
      </c>
      <c r="T692" s="14" t="str">
        <f t="shared" si="172"/>
        <v/>
      </c>
      <c r="U692" s="21" t="str">
        <f t="shared" si="173"/>
        <v/>
      </c>
      <c r="V692" s="6" t="str">
        <f t="shared" si="174"/>
        <v/>
      </c>
      <c r="W692" s="49"/>
    </row>
    <row r="693" spans="2:23" ht="13.5" customHeight="1" x14ac:dyDescent="0.25">
      <c r="B693" s="134" t="str">
        <f t="shared" si="175"/>
        <v/>
      </c>
      <c r="C693" s="136"/>
      <c r="D693" s="20" t="str">
        <f t="shared" si="178"/>
        <v/>
      </c>
      <c r="E693" s="17" t="str">
        <f t="shared" si="166"/>
        <v/>
      </c>
      <c r="F693" s="17" t="str">
        <f t="shared" si="167"/>
        <v/>
      </c>
      <c r="G693" s="17" t="str">
        <f t="shared" si="168"/>
        <v/>
      </c>
      <c r="H693" s="17" t="str">
        <f t="shared" si="179"/>
        <v/>
      </c>
      <c r="I693" s="17" t="str">
        <f t="shared" si="169"/>
        <v/>
      </c>
      <c r="J693" s="17" t="str">
        <f t="shared" si="170"/>
        <v/>
      </c>
      <c r="K693" s="17" t="str">
        <f t="shared" si="180"/>
        <v/>
      </c>
      <c r="L693" s="14" t="str">
        <f t="shared" si="177"/>
        <v/>
      </c>
      <c r="M693" s="14" t="str">
        <f t="shared" si="181"/>
        <v/>
      </c>
      <c r="N693" s="14" t="str">
        <f t="shared" si="176"/>
        <v/>
      </c>
      <c r="O693" s="14"/>
      <c r="P693" s="14"/>
      <c r="Q693" s="14"/>
      <c r="R693" s="14"/>
      <c r="S693" s="14" t="str">
        <f t="shared" si="171"/>
        <v/>
      </c>
      <c r="T693" s="14" t="str">
        <f t="shared" si="172"/>
        <v/>
      </c>
      <c r="U693" s="21" t="str">
        <f t="shared" si="173"/>
        <v/>
      </c>
      <c r="V693" s="6" t="str">
        <f t="shared" si="174"/>
        <v/>
      </c>
      <c r="W693" s="49"/>
    </row>
    <row r="694" spans="2:23" ht="13.5" customHeight="1" x14ac:dyDescent="0.25">
      <c r="B694" s="134" t="str">
        <f t="shared" si="175"/>
        <v/>
      </c>
      <c r="C694" s="136"/>
      <c r="D694" s="20" t="str">
        <f t="shared" si="178"/>
        <v/>
      </c>
      <c r="E694" s="17" t="str">
        <f t="shared" si="166"/>
        <v/>
      </c>
      <c r="F694" s="17" t="str">
        <f t="shared" si="167"/>
        <v/>
      </c>
      <c r="G694" s="17" t="str">
        <f t="shared" si="168"/>
        <v/>
      </c>
      <c r="H694" s="17" t="str">
        <f t="shared" si="179"/>
        <v/>
      </c>
      <c r="I694" s="17" t="str">
        <f t="shared" si="169"/>
        <v/>
      </c>
      <c r="J694" s="17" t="str">
        <f t="shared" si="170"/>
        <v/>
      </c>
      <c r="K694" s="17" t="str">
        <f t="shared" si="180"/>
        <v/>
      </c>
      <c r="L694" s="14" t="str">
        <f t="shared" si="177"/>
        <v/>
      </c>
      <c r="M694" s="14" t="str">
        <f t="shared" si="181"/>
        <v/>
      </c>
      <c r="N694" s="14" t="str">
        <f t="shared" si="176"/>
        <v/>
      </c>
      <c r="O694" s="14"/>
      <c r="P694" s="14"/>
      <c r="Q694" s="14"/>
      <c r="R694" s="14"/>
      <c r="S694" s="14" t="str">
        <f t="shared" si="171"/>
        <v/>
      </c>
      <c r="T694" s="14" t="str">
        <f t="shared" si="172"/>
        <v/>
      </c>
      <c r="U694" s="21" t="str">
        <f t="shared" si="173"/>
        <v/>
      </c>
      <c r="V694" s="6" t="str">
        <f t="shared" si="174"/>
        <v/>
      </c>
      <c r="W694" s="49"/>
    </row>
    <row r="695" spans="2:23" ht="13.5" customHeight="1" x14ac:dyDescent="0.25">
      <c r="B695" s="134" t="str">
        <f t="shared" si="175"/>
        <v/>
      </c>
      <c r="C695" s="136"/>
      <c r="D695" s="20" t="str">
        <f t="shared" si="178"/>
        <v/>
      </c>
      <c r="E695" s="17" t="str">
        <f t="shared" si="166"/>
        <v/>
      </c>
      <c r="F695" s="17" t="str">
        <f t="shared" si="167"/>
        <v/>
      </c>
      <c r="G695" s="17" t="str">
        <f t="shared" si="168"/>
        <v/>
      </c>
      <c r="H695" s="17" t="str">
        <f t="shared" si="179"/>
        <v/>
      </c>
      <c r="I695" s="17" t="str">
        <f t="shared" si="169"/>
        <v/>
      </c>
      <c r="J695" s="17" t="str">
        <f t="shared" si="170"/>
        <v/>
      </c>
      <c r="K695" s="17" t="str">
        <f t="shared" si="180"/>
        <v/>
      </c>
      <c r="L695" s="14" t="str">
        <f t="shared" si="177"/>
        <v/>
      </c>
      <c r="M695" s="14" t="str">
        <f t="shared" si="181"/>
        <v/>
      </c>
      <c r="N695" s="14" t="str">
        <f t="shared" si="176"/>
        <v/>
      </c>
      <c r="O695" s="14"/>
      <c r="P695" s="14"/>
      <c r="Q695" s="14"/>
      <c r="R695" s="14"/>
      <c r="S695" s="14" t="str">
        <f t="shared" si="171"/>
        <v/>
      </c>
      <c r="T695" s="14" t="str">
        <f t="shared" si="172"/>
        <v/>
      </c>
      <c r="U695" s="21" t="str">
        <f t="shared" si="173"/>
        <v/>
      </c>
      <c r="V695" s="6" t="str">
        <f t="shared" si="174"/>
        <v/>
      </c>
      <c r="W695" s="49"/>
    </row>
    <row r="696" spans="2:23" ht="13.5" customHeight="1" x14ac:dyDescent="0.25">
      <c r="B696" s="134" t="str">
        <f t="shared" si="175"/>
        <v/>
      </c>
      <c r="C696" s="136"/>
      <c r="D696" s="20" t="str">
        <f t="shared" si="178"/>
        <v/>
      </c>
      <c r="E696" s="17" t="str">
        <f t="shared" si="166"/>
        <v/>
      </c>
      <c r="F696" s="17" t="str">
        <f t="shared" si="167"/>
        <v/>
      </c>
      <c r="G696" s="17" t="str">
        <f t="shared" si="168"/>
        <v/>
      </c>
      <c r="H696" s="17" t="str">
        <f t="shared" si="179"/>
        <v/>
      </c>
      <c r="I696" s="17" t="str">
        <f t="shared" si="169"/>
        <v/>
      </c>
      <c r="J696" s="17" t="str">
        <f t="shared" si="170"/>
        <v/>
      </c>
      <c r="K696" s="17" t="str">
        <f t="shared" si="180"/>
        <v/>
      </c>
      <c r="L696" s="14" t="str">
        <f t="shared" si="177"/>
        <v/>
      </c>
      <c r="M696" s="14" t="str">
        <f t="shared" si="181"/>
        <v/>
      </c>
      <c r="N696" s="14" t="str">
        <f t="shared" si="176"/>
        <v/>
      </c>
      <c r="O696" s="14"/>
      <c r="P696" s="14"/>
      <c r="Q696" s="14"/>
      <c r="R696" s="14"/>
      <c r="S696" s="14" t="str">
        <f t="shared" si="171"/>
        <v/>
      </c>
      <c r="T696" s="14" t="str">
        <f t="shared" si="172"/>
        <v/>
      </c>
      <c r="U696" s="21" t="str">
        <f t="shared" si="173"/>
        <v/>
      </c>
      <c r="V696" s="6" t="str">
        <f t="shared" si="174"/>
        <v/>
      </c>
      <c r="W696" s="49"/>
    </row>
    <row r="697" spans="2:23" ht="13.5" customHeight="1" x14ac:dyDescent="0.25">
      <c r="B697" s="134" t="str">
        <f t="shared" si="175"/>
        <v/>
      </c>
      <c r="C697" s="136"/>
      <c r="D697" s="20" t="str">
        <f t="shared" si="178"/>
        <v/>
      </c>
      <c r="E697" s="17" t="str">
        <f t="shared" si="166"/>
        <v/>
      </c>
      <c r="F697" s="17" t="str">
        <f t="shared" si="167"/>
        <v/>
      </c>
      <c r="G697" s="17" t="str">
        <f t="shared" si="168"/>
        <v/>
      </c>
      <c r="H697" s="17" t="str">
        <f t="shared" si="179"/>
        <v/>
      </c>
      <c r="I697" s="17" t="str">
        <f t="shared" si="169"/>
        <v/>
      </c>
      <c r="J697" s="17" t="str">
        <f t="shared" si="170"/>
        <v/>
      </c>
      <c r="K697" s="17" t="str">
        <f t="shared" si="180"/>
        <v/>
      </c>
      <c r="L697" s="14" t="str">
        <f t="shared" si="177"/>
        <v/>
      </c>
      <c r="M697" s="14" t="str">
        <f t="shared" si="181"/>
        <v/>
      </c>
      <c r="N697" s="14" t="str">
        <f t="shared" si="176"/>
        <v/>
      </c>
      <c r="O697" s="14"/>
      <c r="P697" s="14"/>
      <c r="Q697" s="14"/>
      <c r="R697" s="14"/>
      <c r="S697" s="14" t="str">
        <f t="shared" si="171"/>
        <v/>
      </c>
      <c r="T697" s="14" t="str">
        <f t="shared" si="172"/>
        <v/>
      </c>
      <c r="U697" s="21" t="str">
        <f t="shared" si="173"/>
        <v/>
      </c>
      <c r="V697" s="6" t="str">
        <f t="shared" si="174"/>
        <v/>
      </c>
      <c r="W697" s="49"/>
    </row>
    <row r="698" spans="2:23" ht="13.5" customHeight="1" x14ac:dyDescent="0.25">
      <c r="B698" s="134" t="str">
        <f t="shared" si="175"/>
        <v/>
      </c>
      <c r="C698" s="136"/>
      <c r="D698" s="20" t="str">
        <f t="shared" si="178"/>
        <v/>
      </c>
      <c r="E698" s="17" t="str">
        <f t="shared" si="166"/>
        <v/>
      </c>
      <c r="F698" s="17" t="str">
        <f t="shared" si="167"/>
        <v/>
      </c>
      <c r="G698" s="17" t="str">
        <f t="shared" si="168"/>
        <v/>
      </c>
      <c r="H698" s="17" t="str">
        <f t="shared" si="179"/>
        <v/>
      </c>
      <c r="I698" s="17" t="str">
        <f t="shared" si="169"/>
        <v/>
      </c>
      <c r="J698" s="17" t="str">
        <f t="shared" si="170"/>
        <v/>
      </c>
      <c r="K698" s="17" t="str">
        <f t="shared" si="180"/>
        <v/>
      </c>
      <c r="L698" s="14" t="str">
        <f t="shared" si="177"/>
        <v/>
      </c>
      <c r="M698" s="14" t="str">
        <f t="shared" si="181"/>
        <v/>
      </c>
      <c r="N698" s="14" t="str">
        <f t="shared" si="176"/>
        <v/>
      </c>
      <c r="O698" s="14"/>
      <c r="P698" s="14"/>
      <c r="Q698" s="14"/>
      <c r="R698" s="14"/>
      <c r="S698" s="14" t="str">
        <f t="shared" si="171"/>
        <v/>
      </c>
      <c r="T698" s="14" t="str">
        <f t="shared" si="172"/>
        <v/>
      </c>
      <c r="U698" s="21" t="str">
        <f t="shared" si="173"/>
        <v/>
      </c>
      <c r="V698" s="6" t="str">
        <f t="shared" si="174"/>
        <v/>
      </c>
      <c r="W698" s="49"/>
    </row>
    <row r="699" spans="2:23" ht="13.5" customHeight="1" x14ac:dyDescent="0.25">
      <c r="B699" s="134" t="str">
        <f t="shared" si="175"/>
        <v/>
      </c>
      <c r="C699" s="136"/>
      <c r="D699" s="20" t="str">
        <f t="shared" si="178"/>
        <v/>
      </c>
      <c r="E699" s="17" t="str">
        <f t="shared" si="166"/>
        <v/>
      </c>
      <c r="F699" s="17" t="str">
        <f t="shared" si="167"/>
        <v/>
      </c>
      <c r="G699" s="17" t="str">
        <f t="shared" si="168"/>
        <v/>
      </c>
      <c r="H699" s="17" t="str">
        <f t="shared" si="179"/>
        <v/>
      </c>
      <c r="I699" s="17" t="str">
        <f t="shared" si="169"/>
        <v/>
      </c>
      <c r="J699" s="17" t="str">
        <f t="shared" si="170"/>
        <v/>
      </c>
      <c r="K699" s="17" t="str">
        <f t="shared" si="180"/>
        <v/>
      </c>
      <c r="L699" s="14" t="str">
        <f t="shared" si="177"/>
        <v/>
      </c>
      <c r="M699" s="14" t="str">
        <f t="shared" si="181"/>
        <v/>
      </c>
      <c r="N699" s="14" t="str">
        <f t="shared" si="176"/>
        <v/>
      </c>
      <c r="O699" s="14"/>
      <c r="P699" s="14"/>
      <c r="Q699" s="14"/>
      <c r="R699" s="14"/>
      <c r="S699" s="14" t="str">
        <f t="shared" si="171"/>
        <v/>
      </c>
      <c r="T699" s="14" t="str">
        <f t="shared" si="172"/>
        <v/>
      </c>
      <c r="U699" s="21" t="str">
        <f t="shared" si="173"/>
        <v/>
      </c>
      <c r="V699" s="6" t="str">
        <f t="shared" si="174"/>
        <v/>
      </c>
      <c r="W699" s="49"/>
    </row>
    <row r="700" spans="2:23" ht="13.5" customHeight="1" x14ac:dyDescent="0.25">
      <c r="B700" s="134" t="str">
        <f t="shared" si="175"/>
        <v/>
      </c>
      <c r="C700" s="136"/>
      <c r="D700" s="20" t="str">
        <f t="shared" si="178"/>
        <v/>
      </c>
      <c r="E700" s="17" t="str">
        <f t="shared" si="166"/>
        <v/>
      </c>
      <c r="F700" s="17" t="str">
        <f t="shared" si="167"/>
        <v/>
      </c>
      <c r="G700" s="17" t="str">
        <f t="shared" si="168"/>
        <v/>
      </c>
      <c r="H700" s="17" t="str">
        <f t="shared" si="179"/>
        <v/>
      </c>
      <c r="I700" s="17" t="str">
        <f t="shared" si="169"/>
        <v/>
      </c>
      <c r="J700" s="17" t="str">
        <f t="shared" si="170"/>
        <v/>
      </c>
      <c r="K700" s="17" t="str">
        <f t="shared" si="180"/>
        <v/>
      </c>
      <c r="L700" s="14" t="str">
        <f t="shared" si="177"/>
        <v/>
      </c>
      <c r="M700" s="14" t="str">
        <f t="shared" si="181"/>
        <v/>
      </c>
      <c r="N700" s="14" t="str">
        <f t="shared" si="176"/>
        <v/>
      </c>
      <c r="O700" s="14"/>
      <c r="P700" s="14"/>
      <c r="Q700" s="14"/>
      <c r="R700" s="14"/>
      <c r="S700" s="14" t="str">
        <f t="shared" si="171"/>
        <v/>
      </c>
      <c r="T700" s="14" t="str">
        <f t="shared" si="172"/>
        <v/>
      </c>
      <c r="U700" s="21" t="str">
        <f t="shared" si="173"/>
        <v/>
      </c>
      <c r="V700" s="6" t="str">
        <f t="shared" si="174"/>
        <v/>
      </c>
      <c r="W700" s="49"/>
    </row>
    <row r="701" spans="2:23" ht="13.5" customHeight="1" x14ac:dyDescent="0.25">
      <c r="B701" s="134" t="str">
        <f t="shared" si="175"/>
        <v/>
      </c>
      <c r="C701" s="136"/>
      <c r="D701" s="20" t="str">
        <f t="shared" si="178"/>
        <v/>
      </c>
      <c r="E701" s="17" t="str">
        <f t="shared" si="166"/>
        <v/>
      </c>
      <c r="F701" s="17" t="str">
        <f t="shared" si="167"/>
        <v/>
      </c>
      <c r="G701" s="17" t="str">
        <f t="shared" si="168"/>
        <v/>
      </c>
      <c r="H701" s="17" t="str">
        <f t="shared" si="179"/>
        <v/>
      </c>
      <c r="I701" s="17" t="str">
        <f t="shared" si="169"/>
        <v/>
      </c>
      <c r="J701" s="17" t="str">
        <f t="shared" si="170"/>
        <v/>
      </c>
      <c r="K701" s="17" t="str">
        <f t="shared" si="180"/>
        <v/>
      </c>
      <c r="L701" s="14" t="str">
        <f t="shared" si="177"/>
        <v/>
      </c>
      <c r="M701" s="14" t="str">
        <f t="shared" si="181"/>
        <v/>
      </c>
      <c r="N701" s="14" t="str">
        <f t="shared" si="176"/>
        <v/>
      </c>
      <c r="O701" s="14"/>
      <c r="P701" s="14"/>
      <c r="Q701" s="14"/>
      <c r="R701" s="14"/>
      <c r="S701" s="14" t="str">
        <f t="shared" si="171"/>
        <v/>
      </c>
      <c r="T701" s="14" t="str">
        <f t="shared" si="172"/>
        <v/>
      </c>
      <c r="U701" s="21" t="str">
        <f t="shared" si="173"/>
        <v/>
      </c>
      <c r="V701" s="6" t="str">
        <f t="shared" si="174"/>
        <v/>
      </c>
      <c r="W701" s="49"/>
    </row>
    <row r="702" spans="2:23" ht="13.5" customHeight="1" x14ac:dyDescent="0.25">
      <c r="B702" s="134" t="str">
        <f t="shared" si="175"/>
        <v/>
      </c>
      <c r="C702" s="136"/>
      <c r="D702" s="20" t="str">
        <f t="shared" si="178"/>
        <v/>
      </c>
      <c r="E702" s="17" t="str">
        <f t="shared" si="166"/>
        <v/>
      </c>
      <c r="F702" s="17" t="str">
        <f t="shared" si="167"/>
        <v/>
      </c>
      <c r="G702" s="17" t="str">
        <f t="shared" si="168"/>
        <v/>
      </c>
      <c r="H702" s="17" t="str">
        <f t="shared" si="179"/>
        <v/>
      </c>
      <c r="I702" s="17" t="str">
        <f t="shared" si="169"/>
        <v/>
      </c>
      <c r="J702" s="17" t="str">
        <f t="shared" si="170"/>
        <v/>
      </c>
      <c r="K702" s="17" t="str">
        <f t="shared" si="180"/>
        <v/>
      </c>
      <c r="L702" s="14" t="str">
        <f t="shared" si="177"/>
        <v/>
      </c>
      <c r="M702" s="14" t="str">
        <f t="shared" si="181"/>
        <v/>
      </c>
      <c r="N702" s="14" t="str">
        <f t="shared" si="176"/>
        <v/>
      </c>
      <c r="O702" s="14"/>
      <c r="P702" s="14"/>
      <c r="Q702" s="14"/>
      <c r="R702" s="14"/>
      <c r="S702" s="14" t="str">
        <f t="shared" si="171"/>
        <v/>
      </c>
      <c r="T702" s="14" t="str">
        <f t="shared" si="172"/>
        <v/>
      </c>
      <c r="U702" s="21" t="str">
        <f t="shared" si="173"/>
        <v/>
      </c>
      <c r="V702" s="6" t="str">
        <f t="shared" si="174"/>
        <v/>
      </c>
      <c r="W702" s="49"/>
    </row>
    <row r="703" spans="2:23" ht="13.5" customHeight="1" x14ac:dyDescent="0.25">
      <c r="B703" s="134" t="str">
        <f t="shared" si="175"/>
        <v/>
      </c>
      <c r="C703" s="136"/>
      <c r="D703" s="20" t="str">
        <f t="shared" si="178"/>
        <v/>
      </c>
      <c r="E703" s="17" t="str">
        <f t="shared" si="166"/>
        <v/>
      </c>
      <c r="F703" s="17" t="str">
        <f t="shared" si="167"/>
        <v/>
      </c>
      <c r="G703" s="17" t="str">
        <f t="shared" si="168"/>
        <v/>
      </c>
      <c r="H703" s="17" t="str">
        <f t="shared" si="179"/>
        <v/>
      </c>
      <c r="I703" s="17" t="str">
        <f t="shared" si="169"/>
        <v/>
      </c>
      <c r="J703" s="17" t="str">
        <f t="shared" si="170"/>
        <v/>
      </c>
      <c r="K703" s="17" t="str">
        <f t="shared" si="180"/>
        <v/>
      </c>
      <c r="L703" s="14" t="str">
        <f t="shared" si="177"/>
        <v/>
      </c>
      <c r="M703" s="14" t="str">
        <f t="shared" si="181"/>
        <v/>
      </c>
      <c r="N703" s="14" t="str">
        <f t="shared" si="176"/>
        <v/>
      </c>
      <c r="O703" s="14"/>
      <c r="P703" s="14"/>
      <c r="Q703" s="14"/>
      <c r="R703" s="14"/>
      <c r="S703" s="14" t="str">
        <f t="shared" si="171"/>
        <v/>
      </c>
      <c r="T703" s="14" t="str">
        <f t="shared" si="172"/>
        <v/>
      </c>
      <c r="U703" s="21" t="str">
        <f t="shared" si="173"/>
        <v/>
      </c>
      <c r="V703" s="6" t="str">
        <f t="shared" si="174"/>
        <v/>
      </c>
      <c r="W703" s="49"/>
    </row>
    <row r="704" spans="2:23" ht="13.5" customHeight="1" x14ac:dyDescent="0.25">
      <c r="B704" s="134" t="str">
        <f t="shared" si="175"/>
        <v/>
      </c>
      <c r="C704" s="136"/>
      <c r="D704" s="20" t="str">
        <f t="shared" si="178"/>
        <v/>
      </c>
      <c r="E704" s="17" t="str">
        <f t="shared" si="166"/>
        <v/>
      </c>
      <c r="F704" s="17" t="str">
        <f t="shared" si="167"/>
        <v/>
      </c>
      <c r="G704" s="17" t="str">
        <f t="shared" si="168"/>
        <v/>
      </c>
      <c r="H704" s="17" t="str">
        <f t="shared" si="179"/>
        <v/>
      </c>
      <c r="I704" s="17" t="str">
        <f t="shared" si="169"/>
        <v/>
      </c>
      <c r="J704" s="17" t="str">
        <f t="shared" si="170"/>
        <v/>
      </c>
      <c r="K704" s="17" t="str">
        <f t="shared" si="180"/>
        <v/>
      </c>
      <c r="L704" s="14" t="str">
        <f t="shared" si="177"/>
        <v/>
      </c>
      <c r="M704" s="14" t="str">
        <f t="shared" si="181"/>
        <v/>
      </c>
      <c r="N704" s="14" t="str">
        <f t="shared" si="176"/>
        <v/>
      </c>
      <c r="O704" s="14"/>
      <c r="P704" s="14"/>
      <c r="Q704" s="14"/>
      <c r="R704" s="14"/>
      <c r="S704" s="14" t="str">
        <f t="shared" si="171"/>
        <v/>
      </c>
      <c r="T704" s="14" t="str">
        <f t="shared" si="172"/>
        <v/>
      </c>
      <c r="U704" s="21" t="str">
        <f t="shared" si="173"/>
        <v/>
      </c>
      <c r="V704" s="6" t="str">
        <f t="shared" si="174"/>
        <v/>
      </c>
      <c r="W704" s="49"/>
    </row>
    <row r="705" spans="2:23" ht="13.5" customHeight="1" x14ac:dyDescent="0.25">
      <c r="B705" s="134" t="str">
        <f t="shared" si="175"/>
        <v/>
      </c>
      <c r="C705" s="136"/>
      <c r="D705" s="20" t="str">
        <f t="shared" si="178"/>
        <v/>
      </c>
      <c r="E705" s="17" t="str">
        <f t="shared" si="166"/>
        <v/>
      </c>
      <c r="F705" s="17" t="str">
        <f t="shared" si="167"/>
        <v/>
      </c>
      <c r="G705" s="17" t="str">
        <f t="shared" si="168"/>
        <v/>
      </c>
      <c r="H705" s="17" t="str">
        <f t="shared" si="179"/>
        <v/>
      </c>
      <c r="I705" s="17" t="str">
        <f t="shared" si="169"/>
        <v/>
      </c>
      <c r="J705" s="17" t="str">
        <f t="shared" si="170"/>
        <v/>
      </c>
      <c r="K705" s="17" t="str">
        <f t="shared" si="180"/>
        <v/>
      </c>
      <c r="L705" s="14" t="str">
        <f t="shared" si="177"/>
        <v/>
      </c>
      <c r="M705" s="14" t="str">
        <f t="shared" si="181"/>
        <v/>
      </c>
      <c r="N705" s="14" t="str">
        <f t="shared" si="176"/>
        <v/>
      </c>
      <c r="O705" s="14"/>
      <c r="P705" s="14"/>
      <c r="Q705" s="14"/>
      <c r="R705" s="14"/>
      <c r="S705" s="14" t="str">
        <f t="shared" si="171"/>
        <v/>
      </c>
      <c r="T705" s="14" t="str">
        <f t="shared" si="172"/>
        <v/>
      </c>
      <c r="U705" s="21" t="str">
        <f t="shared" si="173"/>
        <v/>
      </c>
      <c r="V705" s="6" t="str">
        <f t="shared" si="174"/>
        <v/>
      </c>
      <c r="W705" s="49"/>
    </row>
    <row r="706" spans="2:23" ht="13.5" customHeight="1" x14ac:dyDescent="0.25">
      <c r="B706" s="134" t="str">
        <f t="shared" si="175"/>
        <v/>
      </c>
      <c r="C706" s="136"/>
      <c r="D706" s="20" t="str">
        <f t="shared" si="178"/>
        <v/>
      </c>
      <c r="E706" s="17" t="str">
        <f t="shared" ref="E706:E769" si="182">IF(C706="","",C706^Lambda2)</f>
        <v/>
      </c>
      <c r="F706" s="17" t="str">
        <f t="shared" ref="F706:F769" si="183">IF(C706="","",mr_lcl)</f>
        <v/>
      </c>
      <c r="G706" s="17" t="str">
        <f t="shared" ref="G706:G769" si="184">IF(C706="","",mr_uclB)</f>
        <v/>
      </c>
      <c r="H706" s="17" t="str">
        <f t="shared" si="179"/>
        <v/>
      </c>
      <c r="I706" s="17" t="str">
        <f t="shared" ref="I706:I769" si="185">IF(C706="","",i_lclB)</f>
        <v/>
      </c>
      <c r="J706" s="17" t="str">
        <f t="shared" ref="J706:J769" si="186">IF(C706="","",i_uclB)</f>
        <v/>
      </c>
      <c r="K706" s="17" t="str">
        <f t="shared" si="180"/>
        <v/>
      </c>
      <c r="L706" s="14" t="str">
        <f t="shared" si="177"/>
        <v/>
      </c>
      <c r="M706" s="14" t="str">
        <f t="shared" si="181"/>
        <v/>
      </c>
      <c r="N706" s="14" t="str">
        <f t="shared" si="176"/>
        <v/>
      </c>
      <c r="O706" s="14"/>
      <c r="P706" s="14"/>
      <c r="Q706" s="14"/>
      <c r="R706" s="14"/>
      <c r="S706" s="14" t="str">
        <f t="shared" ref="S706:S769" si="187">IF(C706="","",IF(OR(AND(osc=TRUE,COUNT(C706:C719)=14,C706&gt;C707,C707&lt;C708,C708&gt;C709,C709&lt;C710,C710&gt;C711,C711&lt;C712,C712&gt;C713,C713&lt;C714,C714&gt;C715,C715&lt;C716,C716&gt;C717,C717&lt;C718,C718&gt;C719),AND(osc=TRUE,COUNT(C706:C719)=14,C706&lt;C707,C707&gt;C708,C708&lt;C709,C709&gt;C710,C710&lt;C711,C711&gt;C712,C712&lt;C713,C713&gt;C714,C714&lt;C715,C715&gt;C716,C716&lt;C717,C717&gt;C718,C718&lt;C719)),"SPECIAL CAUSE-Ind Oscillations",""))</f>
        <v/>
      </c>
      <c r="T706" s="14" t="str">
        <f t="shared" ref="T706:T769" si="188">IF(C706="","",IF(AND(var_red=TRUE,i_avg+I_std&gt;MAX(E706:E720),i_avg-I_std&lt;MIN(E706:E720),COUNT(E706:E720)=15),"SPECIAL CAUSE-Variation Reduced",""))</f>
        <v/>
      </c>
      <c r="U706" s="21" t="str">
        <f t="shared" si="173"/>
        <v/>
      </c>
      <c r="V706" s="6" t="str">
        <f t="shared" si="174"/>
        <v/>
      </c>
      <c r="W706" s="49"/>
    </row>
    <row r="707" spans="2:23" ht="13.5" customHeight="1" x14ac:dyDescent="0.25">
      <c r="B707" s="134" t="str">
        <f t="shared" si="175"/>
        <v/>
      </c>
      <c r="C707" s="136"/>
      <c r="D707" s="20" t="str">
        <f t="shared" si="178"/>
        <v/>
      </c>
      <c r="E707" s="17" t="str">
        <f t="shared" si="182"/>
        <v/>
      </c>
      <c r="F707" s="17" t="str">
        <f t="shared" si="183"/>
        <v/>
      </c>
      <c r="G707" s="17" t="str">
        <f t="shared" si="184"/>
        <v/>
      </c>
      <c r="H707" s="17" t="str">
        <f t="shared" si="179"/>
        <v/>
      </c>
      <c r="I707" s="17" t="str">
        <f t="shared" si="185"/>
        <v/>
      </c>
      <c r="J707" s="17" t="str">
        <f t="shared" si="186"/>
        <v/>
      </c>
      <c r="K707" s="17" t="str">
        <f t="shared" si="180"/>
        <v/>
      </c>
      <c r="L707" s="14" t="str">
        <f t="shared" si="177"/>
        <v/>
      </c>
      <c r="M707" s="14" t="str">
        <f t="shared" si="181"/>
        <v/>
      </c>
      <c r="N707" s="14" t="str">
        <f t="shared" si="176"/>
        <v/>
      </c>
      <c r="O707" s="14"/>
      <c r="P707" s="14"/>
      <c r="Q707" s="14"/>
      <c r="R707" s="14"/>
      <c r="S707" s="14" t="str">
        <f t="shared" si="187"/>
        <v/>
      </c>
      <c r="T707" s="14" t="str">
        <f t="shared" si="188"/>
        <v/>
      </c>
      <c r="U707" s="21" t="str">
        <f t="shared" ref="U707:U770" si="189">IF(C707="","",IF(L707&lt;&gt;"",L707,IF(M707&lt;&gt;"",M707,IF(N707&lt;&gt;"",N707,IF(S707&lt;&gt;"",S707,IF(T707&lt;&gt;"",T707,"Common Cause"))))))</f>
        <v/>
      </c>
      <c r="V707" s="6" t="str">
        <f t="shared" ref="V707:V770" si="190">IF(C707="","",IF(OR(L707&gt;"",M707&gt;"",N707&gt;"",S707&gt;"",T707&gt;""),"UNSTABLE","stable"))</f>
        <v/>
      </c>
      <c r="W707" s="49"/>
    </row>
    <row r="708" spans="2:23" ht="13.5" customHeight="1" x14ac:dyDescent="0.25">
      <c r="B708" s="134" t="str">
        <f t="shared" ref="B708:B771" si="191">IF(C708="","",IF(_xlfn.ISFORMULA(B707),B707+1,""))</f>
        <v/>
      </c>
      <c r="C708" s="136"/>
      <c r="D708" s="20" t="str">
        <f t="shared" si="178"/>
        <v/>
      </c>
      <c r="E708" s="17" t="str">
        <f t="shared" si="182"/>
        <v/>
      </c>
      <c r="F708" s="17" t="str">
        <f t="shared" si="183"/>
        <v/>
      </c>
      <c r="G708" s="17" t="str">
        <f t="shared" si="184"/>
        <v/>
      </c>
      <c r="H708" s="17" t="str">
        <f t="shared" si="179"/>
        <v/>
      </c>
      <c r="I708" s="17" t="str">
        <f t="shared" si="185"/>
        <v/>
      </c>
      <c r="J708" s="17" t="str">
        <f t="shared" si="186"/>
        <v/>
      </c>
      <c r="K708" s="17" t="str">
        <f t="shared" si="180"/>
        <v/>
      </c>
      <c r="L708" s="14" t="str">
        <f t="shared" si="177"/>
        <v/>
      </c>
      <c r="M708" s="14" t="str">
        <f t="shared" si="181"/>
        <v/>
      </c>
      <c r="N708" s="14" t="str">
        <f t="shared" ref="N708:N771" si="192">IF(C708="","",IF(AND(COUNT(D708:D716)=9,OR(MAX(D708:D716)&lt;AVERAGE(D:D),MIN(D708:D716)&gt;AVERAGE(D:D))),"MR Shift",IF(AND(COUNT(E708:E716)=9,OR(MAX(E708:E716)&lt;AVERAGE(E:E),MIN(E708:E716)&gt;AVERAGE(E:E))),"SPECIAL CAUSE-Ind Shift","")))</f>
        <v/>
      </c>
      <c r="O708" s="14"/>
      <c r="P708" s="14"/>
      <c r="Q708" s="14"/>
      <c r="R708" s="14"/>
      <c r="S708" s="14" t="str">
        <f t="shared" si="187"/>
        <v/>
      </c>
      <c r="T708" s="14" t="str">
        <f t="shared" si="188"/>
        <v/>
      </c>
      <c r="U708" s="21" t="str">
        <f t="shared" si="189"/>
        <v/>
      </c>
      <c r="V708" s="6" t="str">
        <f t="shared" si="190"/>
        <v/>
      </c>
      <c r="W708" s="49"/>
    </row>
    <row r="709" spans="2:23" ht="13.5" customHeight="1" x14ac:dyDescent="0.25">
      <c r="B709" s="134" t="str">
        <f t="shared" si="191"/>
        <v/>
      </c>
      <c r="C709" s="136"/>
      <c r="D709" s="20" t="str">
        <f t="shared" si="178"/>
        <v/>
      </c>
      <c r="E709" s="17" t="str">
        <f t="shared" si="182"/>
        <v/>
      </c>
      <c r="F709" s="17" t="str">
        <f t="shared" si="183"/>
        <v/>
      </c>
      <c r="G709" s="17" t="str">
        <f t="shared" si="184"/>
        <v/>
      </c>
      <c r="H709" s="17" t="str">
        <f t="shared" si="179"/>
        <v/>
      </c>
      <c r="I709" s="17" t="str">
        <f t="shared" si="185"/>
        <v/>
      </c>
      <c r="J709" s="17" t="str">
        <f t="shared" si="186"/>
        <v/>
      </c>
      <c r="K709" s="17" t="str">
        <f t="shared" si="180"/>
        <v/>
      </c>
      <c r="L709" s="14" t="str">
        <f t="shared" si="177"/>
        <v/>
      </c>
      <c r="M709" s="14" t="str">
        <f t="shared" si="181"/>
        <v/>
      </c>
      <c r="N709" s="14" t="str">
        <f t="shared" si="192"/>
        <v/>
      </c>
      <c r="O709" s="14"/>
      <c r="P709" s="14"/>
      <c r="Q709" s="14"/>
      <c r="R709" s="14"/>
      <c r="S709" s="14" t="str">
        <f t="shared" si="187"/>
        <v/>
      </c>
      <c r="T709" s="14" t="str">
        <f t="shared" si="188"/>
        <v/>
      </c>
      <c r="U709" s="21" t="str">
        <f t="shared" si="189"/>
        <v/>
      </c>
      <c r="V709" s="6" t="str">
        <f t="shared" si="190"/>
        <v/>
      </c>
      <c r="W709" s="49"/>
    </row>
    <row r="710" spans="2:23" ht="13.5" customHeight="1" x14ac:dyDescent="0.25">
      <c r="B710" s="134" t="str">
        <f t="shared" si="191"/>
        <v/>
      </c>
      <c r="C710" s="136"/>
      <c r="D710" s="20" t="str">
        <f t="shared" si="178"/>
        <v/>
      </c>
      <c r="E710" s="17" t="str">
        <f t="shared" si="182"/>
        <v/>
      </c>
      <c r="F710" s="17" t="str">
        <f t="shared" si="183"/>
        <v/>
      </c>
      <c r="G710" s="17" t="str">
        <f t="shared" si="184"/>
        <v/>
      </c>
      <c r="H710" s="17" t="str">
        <f t="shared" si="179"/>
        <v/>
      </c>
      <c r="I710" s="17" t="str">
        <f t="shared" si="185"/>
        <v/>
      </c>
      <c r="J710" s="17" t="str">
        <f t="shared" si="186"/>
        <v/>
      </c>
      <c r="K710" s="17" t="str">
        <f t="shared" si="180"/>
        <v/>
      </c>
      <c r="L710" s="14" t="str">
        <f t="shared" si="177"/>
        <v/>
      </c>
      <c r="M710" s="14" t="str">
        <f t="shared" si="181"/>
        <v/>
      </c>
      <c r="N710" s="14" t="str">
        <f t="shared" si="192"/>
        <v/>
      </c>
      <c r="O710" s="14"/>
      <c r="P710" s="14"/>
      <c r="Q710" s="14"/>
      <c r="R710" s="14"/>
      <c r="S710" s="14" t="str">
        <f t="shared" si="187"/>
        <v/>
      </c>
      <c r="T710" s="14" t="str">
        <f t="shared" si="188"/>
        <v/>
      </c>
      <c r="U710" s="21" t="str">
        <f t="shared" si="189"/>
        <v/>
      </c>
      <c r="V710" s="6" t="str">
        <f t="shared" si="190"/>
        <v/>
      </c>
      <c r="W710" s="49"/>
    </row>
    <row r="711" spans="2:23" ht="13.5" customHeight="1" x14ac:dyDescent="0.25">
      <c r="B711" s="134" t="str">
        <f t="shared" si="191"/>
        <v/>
      </c>
      <c r="C711" s="136"/>
      <c r="D711" s="20" t="str">
        <f t="shared" si="178"/>
        <v/>
      </c>
      <c r="E711" s="17" t="str">
        <f t="shared" si="182"/>
        <v/>
      </c>
      <c r="F711" s="17" t="str">
        <f t="shared" si="183"/>
        <v/>
      </c>
      <c r="G711" s="17" t="str">
        <f t="shared" si="184"/>
        <v/>
      </c>
      <c r="H711" s="17" t="str">
        <f t="shared" si="179"/>
        <v/>
      </c>
      <c r="I711" s="17" t="str">
        <f t="shared" si="185"/>
        <v/>
      </c>
      <c r="J711" s="17" t="str">
        <f t="shared" si="186"/>
        <v/>
      </c>
      <c r="K711" s="17" t="str">
        <f t="shared" si="180"/>
        <v/>
      </c>
      <c r="L711" s="14" t="str">
        <f t="shared" si="177"/>
        <v/>
      </c>
      <c r="M711" s="14" t="str">
        <f t="shared" si="181"/>
        <v/>
      </c>
      <c r="N711" s="14" t="str">
        <f t="shared" si="192"/>
        <v/>
      </c>
      <c r="O711" s="14"/>
      <c r="P711" s="14"/>
      <c r="Q711" s="14"/>
      <c r="R711" s="14"/>
      <c r="S711" s="14" t="str">
        <f t="shared" si="187"/>
        <v/>
      </c>
      <c r="T711" s="14" t="str">
        <f t="shared" si="188"/>
        <v/>
      </c>
      <c r="U711" s="21" t="str">
        <f t="shared" si="189"/>
        <v/>
      </c>
      <c r="V711" s="6" t="str">
        <f t="shared" si="190"/>
        <v/>
      </c>
      <c r="W711" s="49"/>
    </row>
    <row r="712" spans="2:23" ht="13.5" customHeight="1" x14ac:dyDescent="0.25">
      <c r="B712" s="134" t="str">
        <f t="shared" si="191"/>
        <v/>
      </c>
      <c r="C712" s="136"/>
      <c r="D712" s="20" t="str">
        <f t="shared" si="178"/>
        <v/>
      </c>
      <c r="E712" s="17" t="str">
        <f t="shared" si="182"/>
        <v/>
      </c>
      <c r="F712" s="17" t="str">
        <f t="shared" si="183"/>
        <v/>
      </c>
      <c r="G712" s="17" t="str">
        <f t="shared" si="184"/>
        <v/>
      </c>
      <c r="H712" s="17" t="str">
        <f t="shared" si="179"/>
        <v/>
      </c>
      <c r="I712" s="17" t="str">
        <f t="shared" si="185"/>
        <v/>
      </c>
      <c r="J712" s="17" t="str">
        <f t="shared" si="186"/>
        <v/>
      </c>
      <c r="K712" s="17" t="str">
        <f t="shared" si="180"/>
        <v/>
      </c>
      <c r="L712" s="14" t="str">
        <f t="shared" si="177"/>
        <v/>
      </c>
      <c r="M712" s="14" t="str">
        <f t="shared" si="181"/>
        <v/>
      </c>
      <c r="N712" s="14" t="str">
        <f t="shared" si="192"/>
        <v/>
      </c>
      <c r="O712" s="14"/>
      <c r="P712" s="14"/>
      <c r="Q712" s="14"/>
      <c r="R712" s="14"/>
      <c r="S712" s="14" t="str">
        <f t="shared" si="187"/>
        <v/>
      </c>
      <c r="T712" s="14" t="str">
        <f t="shared" si="188"/>
        <v/>
      </c>
      <c r="U712" s="21" t="str">
        <f t="shared" si="189"/>
        <v/>
      </c>
      <c r="V712" s="6" t="str">
        <f t="shared" si="190"/>
        <v/>
      </c>
      <c r="W712" s="49"/>
    </row>
    <row r="713" spans="2:23" ht="13.5" customHeight="1" x14ac:dyDescent="0.25">
      <c r="B713" s="134" t="str">
        <f t="shared" si="191"/>
        <v/>
      </c>
      <c r="C713" s="136"/>
      <c r="D713" s="20" t="str">
        <f t="shared" si="178"/>
        <v/>
      </c>
      <c r="E713" s="17" t="str">
        <f t="shared" si="182"/>
        <v/>
      </c>
      <c r="F713" s="17" t="str">
        <f t="shared" si="183"/>
        <v/>
      </c>
      <c r="G713" s="17" t="str">
        <f t="shared" si="184"/>
        <v/>
      </c>
      <c r="H713" s="17" t="str">
        <f t="shared" si="179"/>
        <v/>
      </c>
      <c r="I713" s="17" t="str">
        <f t="shared" si="185"/>
        <v/>
      </c>
      <c r="J713" s="17" t="str">
        <f t="shared" si="186"/>
        <v/>
      </c>
      <c r="K713" s="17" t="str">
        <f t="shared" si="180"/>
        <v/>
      </c>
      <c r="L713" s="14" t="str">
        <f t="shared" si="177"/>
        <v/>
      </c>
      <c r="M713" s="14" t="str">
        <f t="shared" si="181"/>
        <v/>
      </c>
      <c r="N713" s="14" t="str">
        <f t="shared" si="192"/>
        <v/>
      </c>
      <c r="O713" s="14"/>
      <c r="P713" s="14"/>
      <c r="Q713" s="14"/>
      <c r="R713" s="14"/>
      <c r="S713" s="14" t="str">
        <f t="shared" si="187"/>
        <v/>
      </c>
      <c r="T713" s="14" t="str">
        <f t="shared" si="188"/>
        <v/>
      </c>
      <c r="U713" s="21" t="str">
        <f t="shared" si="189"/>
        <v/>
      </c>
      <c r="V713" s="6" t="str">
        <f t="shared" si="190"/>
        <v/>
      </c>
      <c r="W713" s="49"/>
    </row>
    <row r="714" spans="2:23" ht="13.5" customHeight="1" x14ac:dyDescent="0.25">
      <c r="B714" s="134" t="str">
        <f t="shared" si="191"/>
        <v/>
      </c>
      <c r="C714" s="136"/>
      <c r="D714" s="20" t="str">
        <f t="shared" si="178"/>
        <v/>
      </c>
      <c r="E714" s="17" t="str">
        <f t="shared" si="182"/>
        <v/>
      </c>
      <c r="F714" s="17" t="str">
        <f t="shared" si="183"/>
        <v/>
      </c>
      <c r="G714" s="17" t="str">
        <f t="shared" si="184"/>
        <v/>
      </c>
      <c r="H714" s="17" t="str">
        <f t="shared" si="179"/>
        <v/>
      </c>
      <c r="I714" s="17" t="str">
        <f t="shared" si="185"/>
        <v/>
      </c>
      <c r="J714" s="17" t="str">
        <f t="shared" si="186"/>
        <v/>
      </c>
      <c r="K714" s="17" t="str">
        <f t="shared" si="180"/>
        <v/>
      </c>
      <c r="L714" s="14" t="str">
        <f t="shared" si="177"/>
        <v/>
      </c>
      <c r="M714" s="14" t="str">
        <f t="shared" si="181"/>
        <v/>
      </c>
      <c r="N714" s="14" t="str">
        <f t="shared" si="192"/>
        <v/>
      </c>
      <c r="O714" s="14"/>
      <c r="P714" s="14"/>
      <c r="Q714" s="14"/>
      <c r="R714" s="14"/>
      <c r="S714" s="14" t="str">
        <f t="shared" si="187"/>
        <v/>
      </c>
      <c r="T714" s="14" t="str">
        <f t="shared" si="188"/>
        <v/>
      </c>
      <c r="U714" s="21" t="str">
        <f t="shared" si="189"/>
        <v/>
      </c>
      <c r="V714" s="6" t="str">
        <f t="shared" si="190"/>
        <v/>
      </c>
      <c r="W714" s="49"/>
    </row>
    <row r="715" spans="2:23" ht="13.5" customHeight="1" x14ac:dyDescent="0.25">
      <c r="B715" s="134" t="str">
        <f t="shared" si="191"/>
        <v/>
      </c>
      <c r="C715" s="136"/>
      <c r="D715" s="20" t="str">
        <f t="shared" si="178"/>
        <v/>
      </c>
      <c r="E715" s="17" t="str">
        <f t="shared" si="182"/>
        <v/>
      </c>
      <c r="F715" s="17" t="str">
        <f t="shared" si="183"/>
        <v/>
      </c>
      <c r="G715" s="17" t="str">
        <f t="shared" si="184"/>
        <v/>
      </c>
      <c r="H715" s="17" t="str">
        <f t="shared" si="179"/>
        <v/>
      </c>
      <c r="I715" s="17" t="str">
        <f t="shared" si="185"/>
        <v/>
      </c>
      <c r="J715" s="17" t="str">
        <f t="shared" si="186"/>
        <v/>
      </c>
      <c r="K715" s="17" t="str">
        <f t="shared" si="180"/>
        <v/>
      </c>
      <c r="L715" s="14" t="str">
        <f t="shared" si="177"/>
        <v/>
      </c>
      <c r="M715" s="14" t="str">
        <f t="shared" si="181"/>
        <v/>
      </c>
      <c r="N715" s="14" t="str">
        <f t="shared" si="192"/>
        <v/>
      </c>
      <c r="O715" s="14"/>
      <c r="P715" s="14"/>
      <c r="Q715" s="14"/>
      <c r="R715" s="14"/>
      <c r="S715" s="14" t="str">
        <f t="shared" si="187"/>
        <v/>
      </c>
      <c r="T715" s="14" t="str">
        <f t="shared" si="188"/>
        <v/>
      </c>
      <c r="U715" s="21" t="str">
        <f t="shared" si="189"/>
        <v/>
      </c>
      <c r="V715" s="6" t="str">
        <f t="shared" si="190"/>
        <v/>
      </c>
      <c r="W715" s="49"/>
    </row>
    <row r="716" spans="2:23" ht="13.5" customHeight="1" x14ac:dyDescent="0.25">
      <c r="B716" s="134" t="str">
        <f t="shared" si="191"/>
        <v/>
      </c>
      <c r="C716" s="136"/>
      <c r="D716" s="20" t="str">
        <f t="shared" si="178"/>
        <v/>
      </c>
      <c r="E716" s="17" t="str">
        <f t="shared" si="182"/>
        <v/>
      </c>
      <c r="F716" s="17" t="str">
        <f t="shared" si="183"/>
        <v/>
      </c>
      <c r="G716" s="17" t="str">
        <f t="shared" si="184"/>
        <v/>
      </c>
      <c r="H716" s="17" t="str">
        <f t="shared" si="179"/>
        <v/>
      </c>
      <c r="I716" s="17" t="str">
        <f t="shared" si="185"/>
        <v/>
      </c>
      <c r="J716" s="17" t="str">
        <f t="shared" si="186"/>
        <v/>
      </c>
      <c r="K716" s="17" t="str">
        <f t="shared" si="180"/>
        <v/>
      </c>
      <c r="L716" s="14" t="str">
        <f t="shared" si="177"/>
        <v/>
      </c>
      <c r="M716" s="14" t="str">
        <f t="shared" si="181"/>
        <v/>
      </c>
      <c r="N716" s="14" t="str">
        <f t="shared" si="192"/>
        <v/>
      </c>
      <c r="O716" s="14"/>
      <c r="P716" s="14"/>
      <c r="Q716" s="14"/>
      <c r="R716" s="14"/>
      <c r="S716" s="14" t="str">
        <f t="shared" si="187"/>
        <v/>
      </c>
      <c r="T716" s="14" t="str">
        <f t="shared" si="188"/>
        <v/>
      </c>
      <c r="U716" s="21" t="str">
        <f t="shared" si="189"/>
        <v/>
      </c>
      <c r="V716" s="6" t="str">
        <f t="shared" si="190"/>
        <v/>
      </c>
      <c r="W716" s="49"/>
    </row>
    <row r="717" spans="2:23" ht="13.5" customHeight="1" x14ac:dyDescent="0.25">
      <c r="B717" s="134" t="str">
        <f t="shared" si="191"/>
        <v/>
      </c>
      <c r="C717" s="136"/>
      <c r="D717" s="20" t="str">
        <f t="shared" si="178"/>
        <v/>
      </c>
      <c r="E717" s="17" t="str">
        <f t="shared" si="182"/>
        <v/>
      </c>
      <c r="F717" s="17" t="str">
        <f t="shared" si="183"/>
        <v/>
      </c>
      <c r="G717" s="17" t="str">
        <f t="shared" si="184"/>
        <v/>
      </c>
      <c r="H717" s="17" t="str">
        <f t="shared" si="179"/>
        <v/>
      </c>
      <c r="I717" s="17" t="str">
        <f t="shared" si="185"/>
        <v/>
      </c>
      <c r="J717" s="17" t="str">
        <f t="shared" si="186"/>
        <v/>
      </c>
      <c r="K717" s="17" t="str">
        <f t="shared" si="180"/>
        <v/>
      </c>
      <c r="L717" s="14" t="str">
        <f t="shared" si="177"/>
        <v/>
      </c>
      <c r="M717" s="14" t="str">
        <f t="shared" si="181"/>
        <v/>
      </c>
      <c r="N717" s="14" t="str">
        <f t="shared" si="192"/>
        <v/>
      </c>
      <c r="O717" s="14"/>
      <c r="P717" s="14"/>
      <c r="Q717" s="14"/>
      <c r="R717" s="14"/>
      <c r="S717" s="14" t="str">
        <f t="shared" si="187"/>
        <v/>
      </c>
      <c r="T717" s="14" t="str">
        <f t="shared" si="188"/>
        <v/>
      </c>
      <c r="U717" s="21" t="str">
        <f t="shared" si="189"/>
        <v/>
      </c>
      <c r="V717" s="6" t="str">
        <f t="shared" si="190"/>
        <v/>
      </c>
      <c r="W717" s="49"/>
    </row>
    <row r="718" spans="2:23" ht="13.5" customHeight="1" x14ac:dyDescent="0.25">
      <c r="B718" s="134" t="str">
        <f t="shared" si="191"/>
        <v/>
      </c>
      <c r="C718" s="136"/>
      <c r="D718" s="20" t="str">
        <f t="shared" si="178"/>
        <v/>
      </c>
      <c r="E718" s="17" t="str">
        <f t="shared" si="182"/>
        <v/>
      </c>
      <c r="F718" s="17" t="str">
        <f t="shared" si="183"/>
        <v/>
      </c>
      <c r="G718" s="17" t="str">
        <f t="shared" si="184"/>
        <v/>
      </c>
      <c r="H718" s="17" t="str">
        <f t="shared" si="179"/>
        <v/>
      </c>
      <c r="I718" s="17" t="str">
        <f t="shared" si="185"/>
        <v/>
      </c>
      <c r="J718" s="17" t="str">
        <f t="shared" si="186"/>
        <v/>
      </c>
      <c r="K718" s="17" t="str">
        <f t="shared" si="180"/>
        <v/>
      </c>
      <c r="L718" s="14" t="str">
        <f t="shared" si="177"/>
        <v/>
      </c>
      <c r="M718" s="14" t="str">
        <f t="shared" si="181"/>
        <v/>
      </c>
      <c r="N718" s="14" t="str">
        <f t="shared" si="192"/>
        <v/>
      </c>
      <c r="O718" s="14"/>
      <c r="P718" s="14"/>
      <c r="Q718" s="14"/>
      <c r="R718" s="14"/>
      <c r="S718" s="14" t="str">
        <f t="shared" si="187"/>
        <v/>
      </c>
      <c r="T718" s="14" t="str">
        <f t="shared" si="188"/>
        <v/>
      </c>
      <c r="U718" s="21" t="str">
        <f t="shared" si="189"/>
        <v/>
      </c>
      <c r="V718" s="6" t="str">
        <f t="shared" si="190"/>
        <v/>
      </c>
      <c r="W718" s="49"/>
    </row>
    <row r="719" spans="2:23" ht="13.5" customHeight="1" x14ac:dyDescent="0.25">
      <c r="B719" s="134" t="str">
        <f t="shared" si="191"/>
        <v/>
      </c>
      <c r="C719" s="136"/>
      <c r="D719" s="20" t="str">
        <f t="shared" si="178"/>
        <v/>
      </c>
      <c r="E719" s="17" t="str">
        <f t="shared" si="182"/>
        <v/>
      </c>
      <c r="F719" s="17" t="str">
        <f t="shared" si="183"/>
        <v/>
      </c>
      <c r="G719" s="17" t="str">
        <f t="shared" si="184"/>
        <v/>
      </c>
      <c r="H719" s="17" t="str">
        <f t="shared" si="179"/>
        <v/>
      </c>
      <c r="I719" s="17" t="str">
        <f t="shared" si="185"/>
        <v/>
      </c>
      <c r="J719" s="17" t="str">
        <f t="shared" si="186"/>
        <v/>
      </c>
      <c r="K719" s="17" t="str">
        <f t="shared" si="180"/>
        <v/>
      </c>
      <c r="L719" s="14" t="str">
        <f t="shared" si="177"/>
        <v/>
      </c>
      <c r="M719" s="14" t="str">
        <f t="shared" si="181"/>
        <v/>
      </c>
      <c r="N719" s="14" t="str">
        <f t="shared" si="192"/>
        <v/>
      </c>
      <c r="O719" s="14"/>
      <c r="P719" s="14"/>
      <c r="Q719" s="14"/>
      <c r="R719" s="14"/>
      <c r="S719" s="14" t="str">
        <f t="shared" si="187"/>
        <v/>
      </c>
      <c r="T719" s="14" t="str">
        <f t="shared" si="188"/>
        <v/>
      </c>
      <c r="U719" s="21" t="str">
        <f t="shared" si="189"/>
        <v/>
      </c>
      <c r="V719" s="6" t="str">
        <f t="shared" si="190"/>
        <v/>
      </c>
      <c r="W719" s="49"/>
    </row>
    <row r="720" spans="2:23" ht="13.5" customHeight="1" x14ac:dyDescent="0.25">
      <c r="B720" s="134" t="str">
        <f t="shared" si="191"/>
        <v/>
      </c>
      <c r="C720" s="136"/>
      <c r="D720" s="20" t="str">
        <f t="shared" si="178"/>
        <v/>
      </c>
      <c r="E720" s="17" t="str">
        <f t="shared" si="182"/>
        <v/>
      </c>
      <c r="F720" s="17" t="str">
        <f t="shared" si="183"/>
        <v/>
      </c>
      <c r="G720" s="17" t="str">
        <f t="shared" si="184"/>
        <v/>
      </c>
      <c r="H720" s="17" t="str">
        <f t="shared" si="179"/>
        <v/>
      </c>
      <c r="I720" s="17" t="str">
        <f t="shared" si="185"/>
        <v/>
      </c>
      <c r="J720" s="17" t="str">
        <f t="shared" si="186"/>
        <v/>
      </c>
      <c r="K720" s="17" t="str">
        <f t="shared" si="180"/>
        <v/>
      </c>
      <c r="L720" s="14" t="str">
        <f t="shared" si="177"/>
        <v/>
      </c>
      <c r="M720" s="14" t="str">
        <f t="shared" si="181"/>
        <v/>
      </c>
      <c r="N720" s="14" t="str">
        <f t="shared" si="192"/>
        <v/>
      </c>
      <c r="O720" s="14"/>
      <c r="P720" s="14"/>
      <c r="Q720" s="14"/>
      <c r="R720" s="14"/>
      <c r="S720" s="14" t="str">
        <f t="shared" si="187"/>
        <v/>
      </c>
      <c r="T720" s="14" t="str">
        <f t="shared" si="188"/>
        <v/>
      </c>
      <c r="U720" s="21" t="str">
        <f t="shared" si="189"/>
        <v/>
      </c>
      <c r="V720" s="6" t="str">
        <f t="shared" si="190"/>
        <v/>
      </c>
      <c r="W720" s="49"/>
    </row>
    <row r="721" spans="2:23" ht="13.5" customHeight="1" x14ac:dyDescent="0.25">
      <c r="B721" s="134" t="str">
        <f t="shared" si="191"/>
        <v/>
      </c>
      <c r="C721" s="136"/>
      <c r="D721" s="20" t="str">
        <f t="shared" si="178"/>
        <v/>
      </c>
      <c r="E721" s="17" t="str">
        <f t="shared" si="182"/>
        <v/>
      </c>
      <c r="F721" s="17" t="str">
        <f t="shared" si="183"/>
        <v/>
      </c>
      <c r="G721" s="17" t="str">
        <f t="shared" si="184"/>
        <v/>
      </c>
      <c r="H721" s="17" t="str">
        <f t="shared" si="179"/>
        <v/>
      </c>
      <c r="I721" s="17" t="str">
        <f t="shared" si="185"/>
        <v/>
      </c>
      <c r="J721" s="17" t="str">
        <f t="shared" si="186"/>
        <v/>
      </c>
      <c r="K721" s="17" t="str">
        <f t="shared" si="180"/>
        <v/>
      </c>
      <c r="L721" s="14" t="str">
        <f t="shared" si="177"/>
        <v/>
      </c>
      <c r="M721" s="14" t="str">
        <f t="shared" si="181"/>
        <v/>
      </c>
      <c r="N721" s="14" t="str">
        <f t="shared" si="192"/>
        <v/>
      </c>
      <c r="O721" s="14"/>
      <c r="P721" s="14"/>
      <c r="Q721" s="14"/>
      <c r="R721" s="14"/>
      <c r="S721" s="14" t="str">
        <f t="shared" si="187"/>
        <v/>
      </c>
      <c r="T721" s="14" t="str">
        <f t="shared" si="188"/>
        <v/>
      </c>
      <c r="U721" s="21" t="str">
        <f t="shared" si="189"/>
        <v/>
      </c>
      <c r="V721" s="6" t="str">
        <f t="shared" si="190"/>
        <v/>
      </c>
      <c r="W721" s="49"/>
    </row>
    <row r="722" spans="2:23" ht="13.5" customHeight="1" x14ac:dyDescent="0.25">
      <c r="B722" s="134" t="str">
        <f t="shared" si="191"/>
        <v/>
      </c>
      <c r="C722" s="136"/>
      <c r="D722" s="20" t="str">
        <f t="shared" si="178"/>
        <v/>
      </c>
      <c r="E722" s="17" t="str">
        <f t="shared" si="182"/>
        <v/>
      </c>
      <c r="F722" s="17" t="str">
        <f t="shared" si="183"/>
        <v/>
      </c>
      <c r="G722" s="17" t="str">
        <f t="shared" si="184"/>
        <v/>
      </c>
      <c r="H722" s="17" t="str">
        <f t="shared" si="179"/>
        <v/>
      </c>
      <c r="I722" s="17" t="str">
        <f t="shared" si="185"/>
        <v/>
      </c>
      <c r="J722" s="17" t="str">
        <f t="shared" si="186"/>
        <v/>
      </c>
      <c r="K722" s="17" t="str">
        <f t="shared" si="180"/>
        <v/>
      </c>
      <c r="L722" s="14" t="str">
        <f t="shared" si="177"/>
        <v/>
      </c>
      <c r="M722" s="14" t="str">
        <f t="shared" si="181"/>
        <v/>
      </c>
      <c r="N722" s="14" t="str">
        <f t="shared" si="192"/>
        <v/>
      </c>
      <c r="O722" s="14"/>
      <c r="P722" s="14"/>
      <c r="Q722" s="14"/>
      <c r="R722" s="14"/>
      <c r="S722" s="14" t="str">
        <f t="shared" si="187"/>
        <v/>
      </c>
      <c r="T722" s="14" t="str">
        <f t="shared" si="188"/>
        <v/>
      </c>
      <c r="U722" s="21" t="str">
        <f t="shared" si="189"/>
        <v/>
      </c>
      <c r="V722" s="6" t="str">
        <f t="shared" si="190"/>
        <v/>
      </c>
      <c r="W722" s="49"/>
    </row>
    <row r="723" spans="2:23" ht="13.5" customHeight="1" x14ac:dyDescent="0.25">
      <c r="B723" s="134" t="str">
        <f t="shared" si="191"/>
        <v/>
      </c>
      <c r="C723" s="136"/>
      <c r="D723" s="20" t="str">
        <f t="shared" si="178"/>
        <v/>
      </c>
      <c r="E723" s="17" t="str">
        <f t="shared" si="182"/>
        <v/>
      </c>
      <c r="F723" s="17" t="str">
        <f t="shared" si="183"/>
        <v/>
      </c>
      <c r="G723" s="17" t="str">
        <f t="shared" si="184"/>
        <v/>
      </c>
      <c r="H723" s="17" t="str">
        <f t="shared" si="179"/>
        <v/>
      </c>
      <c r="I723" s="17" t="str">
        <f t="shared" si="185"/>
        <v/>
      </c>
      <c r="J723" s="17" t="str">
        <f t="shared" si="186"/>
        <v/>
      </c>
      <c r="K723" s="17" t="str">
        <f t="shared" si="180"/>
        <v/>
      </c>
      <c r="L723" s="14" t="str">
        <f t="shared" ref="L723:L786" si="193">IF(D723="","",IF(OR(D723&gt;G723,D723&lt;F723),"SPECIAL CAUSE-MR Outlier",IF(OR(E723&gt;J723,E723&lt;I723),"SPECIAL CAUSE-Ind Outlier","")))</f>
        <v/>
      </c>
      <c r="M723" s="14" t="str">
        <f t="shared" si="181"/>
        <v/>
      </c>
      <c r="N723" s="14" t="str">
        <f t="shared" si="192"/>
        <v/>
      </c>
      <c r="O723" s="14"/>
      <c r="P723" s="14"/>
      <c r="Q723" s="14"/>
      <c r="R723" s="14"/>
      <c r="S723" s="14" t="str">
        <f t="shared" si="187"/>
        <v/>
      </c>
      <c r="T723" s="14" t="str">
        <f t="shared" si="188"/>
        <v/>
      </c>
      <c r="U723" s="21" t="str">
        <f t="shared" si="189"/>
        <v/>
      </c>
      <c r="V723" s="6" t="str">
        <f t="shared" si="190"/>
        <v/>
      </c>
      <c r="W723" s="49"/>
    </row>
    <row r="724" spans="2:23" ht="13.5" customHeight="1" x14ac:dyDescent="0.25">
      <c r="B724" s="134" t="str">
        <f t="shared" si="191"/>
        <v/>
      </c>
      <c r="C724" s="136"/>
      <c r="D724" s="20" t="str">
        <f t="shared" si="178"/>
        <v/>
      </c>
      <c r="E724" s="17" t="str">
        <f t="shared" si="182"/>
        <v/>
      </c>
      <c r="F724" s="17" t="str">
        <f t="shared" si="183"/>
        <v/>
      </c>
      <c r="G724" s="17" t="str">
        <f t="shared" si="184"/>
        <v/>
      </c>
      <c r="H724" s="17" t="str">
        <f t="shared" si="179"/>
        <v/>
      </c>
      <c r="I724" s="17" t="str">
        <f t="shared" si="185"/>
        <v/>
      </c>
      <c r="J724" s="17" t="str">
        <f t="shared" si="186"/>
        <v/>
      </c>
      <c r="K724" s="17" t="str">
        <f t="shared" si="180"/>
        <v/>
      </c>
      <c r="L724" s="14" t="str">
        <f t="shared" si="193"/>
        <v/>
      </c>
      <c r="M724" s="14" t="str">
        <f t="shared" si="181"/>
        <v/>
      </c>
      <c r="N724" s="14" t="str">
        <f t="shared" si="192"/>
        <v/>
      </c>
      <c r="O724" s="14"/>
      <c r="P724" s="14"/>
      <c r="Q724" s="14"/>
      <c r="R724" s="14"/>
      <c r="S724" s="14" t="str">
        <f t="shared" si="187"/>
        <v/>
      </c>
      <c r="T724" s="14" t="str">
        <f t="shared" si="188"/>
        <v/>
      </c>
      <c r="U724" s="21" t="str">
        <f t="shared" si="189"/>
        <v/>
      </c>
      <c r="V724" s="6" t="str">
        <f t="shared" si="190"/>
        <v/>
      </c>
      <c r="W724" s="49"/>
    </row>
    <row r="725" spans="2:23" ht="13.5" customHeight="1" x14ac:dyDescent="0.25">
      <c r="B725" s="134" t="str">
        <f t="shared" si="191"/>
        <v/>
      </c>
      <c r="C725" s="136"/>
      <c r="D725" s="20" t="str">
        <f t="shared" si="178"/>
        <v/>
      </c>
      <c r="E725" s="17" t="str">
        <f t="shared" si="182"/>
        <v/>
      </c>
      <c r="F725" s="17" t="str">
        <f t="shared" si="183"/>
        <v/>
      </c>
      <c r="G725" s="17" t="str">
        <f t="shared" si="184"/>
        <v/>
      </c>
      <c r="H725" s="17" t="str">
        <f t="shared" si="179"/>
        <v/>
      </c>
      <c r="I725" s="17" t="str">
        <f t="shared" si="185"/>
        <v/>
      </c>
      <c r="J725" s="17" t="str">
        <f t="shared" si="186"/>
        <v/>
      </c>
      <c r="K725" s="17" t="str">
        <f t="shared" si="180"/>
        <v/>
      </c>
      <c r="L725" s="14" t="str">
        <f t="shared" si="193"/>
        <v/>
      </c>
      <c r="M725" s="14" t="str">
        <f t="shared" si="181"/>
        <v/>
      </c>
      <c r="N725" s="14" t="str">
        <f t="shared" si="192"/>
        <v/>
      </c>
      <c r="O725" s="14"/>
      <c r="P725" s="14"/>
      <c r="Q725" s="14"/>
      <c r="R725" s="14"/>
      <c r="S725" s="14" t="str">
        <f t="shared" si="187"/>
        <v/>
      </c>
      <c r="T725" s="14" t="str">
        <f t="shared" si="188"/>
        <v/>
      </c>
      <c r="U725" s="21" t="str">
        <f t="shared" si="189"/>
        <v/>
      </c>
      <c r="V725" s="6" t="str">
        <f t="shared" si="190"/>
        <v/>
      </c>
      <c r="W725" s="49"/>
    </row>
    <row r="726" spans="2:23" ht="13.5" customHeight="1" x14ac:dyDescent="0.25">
      <c r="B726" s="134" t="str">
        <f t="shared" si="191"/>
        <v/>
      </c>
      <c r="C726" s="136"/>
      <c r="D726" s="20" t="str">
        <f t="shared" si="178"/>
        <v/>
      </c>
      <c r="E726" s="17" t="str">
        <f t="shared" si="182"/>
        <v/>
      </c>
      <c r="F726" s="17" t="str">
        <f t="shared" si="183"/>
        <v/>
      </c>
      <c r="G726" s="17" t="str">
        <f t="shared" si="184"/>
        <v/>
      </c>
      <c r="H726" s="17" t="str">
        <f t="shared" si="179"/>
        <v/>
      </c>
      <c r="I726" s="17" t="str">
        <f t="shared" si="185"/>
        <v/>
      </c>
      <c r="J726" s="17" t="str">
        <f t="shared" si="186"/>
        <v/>
      </c>
      <c r="K726" s="17" t="str">
        <f t="shared" si="180"/>
        <v/>
      </c>
      <c r="L726" s="14" t="str">
        <f t="shared" si="193"/>
        <v/>
      </c>
      <c r="M726" s="14" t="str">
        <f t="shared" si="181"/>
        <v/>
      </c>
      <c r="N726" s="14" t="str">
        <f t="shared" si="192"/>
        <v/>
      </c>
      <c r="O726" s="14"/>
      <c r="P726" s="14"/>
      <c r="Q726" s="14"/>
      <c r="R726" s="14"/>
      <c r="S726" s="14" t="str">
        <f t="shared" si="187"/>
        <v/>
      </c>
      <c r="T726" s="14" t="str">
        <f t="shared" si="188"/>
        <v/>
      </c>
      <c r="U726" s="21" t="str">
        <f t="shared" si="189"/>
        <v/>
      </c>
      <c r="V726" s="6" t="str">
        <f t="shared" si="190"/>
        <v/>
      </c>
      <c r="W726" s="49"/>
    </row>
    <row r="727" spans="2:23" ht="13.5" customHeight="1" x14ac:dyDescent="0.25">
      <c r="B727" s="134" t="str">
        <f t="shared" si="191"/>
        <v/>
      </c>
      <c r="C727" s="136"/>
      <c r="D727" s="20" t="str">
        <f t="shared" si="178"/>
        <v/>
      </c>
      <c r="E727" s="17" t="str">
        <f t="shared" si="182"/>
        <v/>
      </c>
      <c r="F727" s="17" t="str">
        <f t="shared" si="183"/>
        <v/>
      </c>
      <c r="G727" s="17" t="str">
        <f t="shared" si="184"/>
        <v/>
      </c>
      <c r="H727" s="17" t="str">
        <f t="shared" si="179"/>
        <v/>
      </c>
      <c r="I727" s="17" t="str">
        <f t="shared" si="185"/>
        <v/>
      </c>
      <c r="J727" s="17" t="str">
        <f t="shared" si="186"/>
        <v/>
      </c>
      <c r="K727" s="17" t="str">
        <f t="shared" si="180"/>
        <v/>
      </c>
      <c r="L727" s="14" t="str">
        <f t="shared" si="193"/>
        <v/>
      </c>
      <c r="M727" s="14" t="str">
        <f t="shared" si="181"/>
        <v/>
      </c>
      <c r="N727" s="14" t="str">
        <f t="shared" si="192"/>
        <v/>
      </c>
      <c r="O727" s="14"/>
      <c r="P727" s="14"/>
      <c r="Q727" s="14"/>
      <c r="R727" s="14"/>
      <c r="S727" s="14" t="str">
        <f t="shared" si="187"/>
        <v/>
      </c>
      <c r="T727" s="14" t="str">
        <f t="shared" si="188"/>
        <v/>
      </c>
      <c r="U727" s="21" t="str">
        <f t="shared" si="189"/>
        <v/>
      </c>
      <c r="V727" s="6" t="str">
        <f t="shared" si="190"/>
        <v/>
      </c>
      <c r="W727" s="49"/>
    </row>
    <row r="728" spans="2:23" ht="13.5" customHeight="1" x14ac:dyDescent="0.25">
      <c r="B728" s="134" t="str">
        <f t="shared" si="191"/>
        <v/>
      </c>
      <c r="C728" s="136"/>
      <c r="D728" s="20" t="str">
        <f t="shared" si="178"/>
        <v/>
      </c>
      <c r="E728" s="17" t="str">
        <f t="shared" si="182"/>
        <v/>
      </c>
      <c r="F728" s="17" t="str">
        <f t="shared" si="183"/>
        <v/>
      </c>
      <c r="G728" s="17" t="str">
        <f t="shared" si="184"/>
        <v/>
      </c>
      <c r="H728" s="17" t="str">
        <f t="shared" si="179"/>
        <v/>
      </c>
      <c r="I728" s="17" t="str">
        <f t="shared" si="185"/>
        <v/>
      </c>
      <c r="J728" s="17" t="str">
        <f t="shared" si="186"/>
        <v/>
      </c>
      <c r="K728" s="17" t="str">
        <f t="shared" si="180"/>
        <v/>
      </c>
      <c r="L728" s="14" t="str">
        <f t="shared" si="193"/>
        <v/>
      </c>
      <c r="M728" s="14" t="str">
        <f t="shared" si="181"/>
        <v/>
      </c>
      <c r="N728" s="14" t="str">
        <f t="shared" si="192"/>
        <v/>
      </c>
      <c r="O728" s="14"/>
      <c r="P728" s="14"/>
      <c r="Q728" s="14"/>
      <c r="R728" s="14"/>
      <c r="S728" s="14" t="str">
        <f t="shared" si="187"/>
        <v/>
      </c>
      <c r="T728" s="14" t="str">
        <f t="shared" si="188"/>
        <v/>
      </c>
      <c r="U728" s="21" t="str">
        <f t="shared" si="189"/>
        <v/>
      </c>
      <c r="V728" s="6" t="str">
        <f t="shared" si="190"/>
        <v/>
      </c>
      <c r="W728" s="49"/>
    </row>
    <row r="729" spans="2:23" ht="13.5" customHeight="1" x14ac:dyDescent="0.25">
      <c r="B729" s="134" t="str">
        <f t="shared" si="191"/>
        <v/>
      </c>
      <c r="C729" s="136"/>
      <c r="D729" s="20" t="str">
        <f t="shared" si="178"/>
        <v/>
      </c>
      <c r="E729" s="17" t="str">
        <f t="shared" si="182"/>
        <v/>
      </c>
      <c r="F729" s="17" t="str">
        <f t="shared" si="183"/>
        <v/>
      </c>
      <c r="G729" s="17" t="str">
        <f t="shared" si="184"/>
        <v/>
      </c>
      <c r="H729" s="17" t="str">
        <f t="shared" si="179"/>
        <v/>
      </c>
      <c r="I729" s="17" t="str">
        <f t="shared" si="185"/>
        <v/>
      </c>
      <c r="J729" s="17" t="str">
        <f t="shared" si="186"/>
        <v/>
      </c>
      <c r="K729" s="17" t="str">
        <f t="shared" si="180"/>
        <v/>
      </c>
      <c r="L729" s="14" t="str">
        <f t="shared" si="193"/>
        <v/>
      </c>
      <c r="M729" s="14" t="str">
        <f t="shared" si="181"/>
        <v/>
      </c>
      <c r="N729" s="14" t="str">
        <f t="shared" si="192"/>
        <v/>
      </c>
      <c r="O729" s="14"/>
      <c r="P729" s="14"/>
      <c r="Q729" s="14"/>
      <c r="R729" s="14"/>
      <c r="S729" s="14" t="str">
        <f t="shared" si="187"/>
        <v/>
      </c>
      <c r="T729" s="14" t="str">
        <f t="shared" si="188"/>
        <v/>
      </c>
      <c r="U729" s="21" t="str">
        <f t="shared" si="189"/>
        <v/>
      </c>
      <c r="V729" s="6" t="str">
        <f t="shared" si="190"/>
        <v/>
      </c>
      <c r="W729" s="49"/>
    </row>
    <row r="730" spans="2:23" ht="13.5" customHeight="1" x14ac:dyDescent="0.25">
      <c r="B730" s="134" t="str">
        <f t="shared" si="191"/>
        <v/>
      </c>
      <c r="C730" s="136"/>
      <c r="D730" s="20" t="str">
        <f t="shared" si="178"/>
        <v/>
      </c>
      <c r="E730" s="17" t="str">
        <f t="shared" si="182"/>
        <v/>
      </c>
      <c r="F730" s="17" t="str">
        <f t="shared" si="183"/>
        <v/>
      </c>
      <c r="G730" s="17" t="str">
        <f t="shared" si="184"/>
        <v/>
      </c>
      <c r="H730" s="17" t="str">
        <f t="shared" si="179"/>
        <v/>
      </c>
      <c r="I730" s="17" t="str">
        <f t="shared" si="185"/>
        <v/>
      </c>
      <c r="J730" s="17" t="str">
        <f t="shared" si="186"/>
        <v/>
      </c>
      <c r="K730" s="17" t="str">
        <f t="shared" si="180"/>
        <v/>
      </c>
      <c r="L730" s="14" t="str">
        <f t="shared" si="193"/>
        <v/>
      </c>
      <c r="M730" s="14" t="str">
        <f t="shared" si="181"/>
        <v/>
      </c>
      <c r="N730" s="14" t="str">
        <f t="shared" si="192"/>
        <v/>
      </c>
      <c r="O730" s="14"/>
      <c r="P730" s="14"/>
      <c r="Q730" s="14"/>
      <c r="R730" s="14"/>
      <c r="S730" s="14" t="str">
        <f t="shared" si="187"/>
        <v/>
      </c>
      <c r="T730" s="14" t="str">
        <f t="shared" si="188"/>
        <v/>
      </c>
      <c r="U730" s="21" t="str">
        <f t="shared" si="189"/>
        <v/>
      </c>
      <c r="V730" s="6" t="str">
        <f t="shared" si="190"/>
        <v/>
      </c>
      <c r="W730" s="49"/>
    </row>
    <row r="731" spans="2:23" ht="13.5" customHeight="1" x14ac:dyDescent="0.25">
      <c r="B731" s="134" t="str">
        <f t="shared" si="191"/>
        <v/>
      </c>
      <c r="C731" s="136"/>
      <c r="D731" s="20" t="str">
        <f t="shared" ref="D731:D794" si="194">IF(E731="","",ABS(E730-E731))</f>
        <v/>
      </c>
      <c r="E731" s="17" t="str">
        <f t="shared" si="182"/>
        <v/>
      </c>
      <c r="F731" s="17" t="str">
        <f t="shared" si="183"/>
        <v/>
      </c>
      <c r="G731" s="17" t="str">
        <f t="shared" si="184"/>
        <v/>
      </c>
      <c r="H731" s="17" t="str">
        <f t="shared" ref="H731:H794" si="195">IF(C731="","",AVERAGE(D:D))</f>
        <v/>
      </c>
      <c r="I731" s="17" t="str">
        <f t="shared" si="185"/>
        <v/>
      </c>
      <c r="J731" s="17" t="str">
        <f t="shared" si="186"/>
        <v/>
      </c>
      <c r="K731" s="17" t="str">
        <f t="shared" ref="K731:K794" si="196">IF(C731="","",AVERAGE(E:E))</f>
        <v/>
      </c>
      <c r="L731" s="14" t="str">
        <f t="shared" si="193"/>
        <v/>
      </c>
      <c r="M731" s="14" t="str">
        <f t="shared" si="181"/>
        <v/>
      </c>
      <c r="N731" s="14" t="str">
        <f t="shared" si="192"/>
        <v/>
      </c>
      <c r="O731" s="14"/>
      <c r="P731" s="14"/>
      <c r="Q731" s="14"/>
      <c r="R731" s="14"/>
      <c r="S731" s="14" t="str">
        <f t="shared" si="187"/>
        <v/>
      </c>
      <c r="T731" s="14" t="str">
        <f t="shared" si="188"/>
        <v/>
      </c>
      <c r="U731" s="21" t="str">
        <f t="shared" si="189"/>
        <v/>
      </c>
      <c r="V731" s="6" t="str">
        <f t="shared" si="190"/>
        <v/>
      </c>
      <c r="W731" s="49"/>
    </row>
    <row r="732" spans="2:23" ht="13.5" customHeight="1" x14ac:dyDescent="0.25">
      <c r="B732" s="134" t="str">
        <f t="shared" si="191"/>
        <v/>
      </c>
      <c r="C732" s="136"/>
      <c r="D732" s="20" t="str">
        <f t="shared" si="194"/>
        <v/>
      </c>
      <c r="E732" s="17" t="str">
        <f t="shared" si="182"/>
        <v/>
      </c>
      <c r="F732" s="17" t="str">
        <f t="shared" si="183"/>
        <v/>
      </c>
      <c r="G732" s="17" t="str">
        <f t="shared" si="184"/>
        <v/>
      </c>
      <c r="H732" s="17" t="str">
        <f t="shared" si="195"/>
        <v/>
      </c>
      <c r="I732" s="17" t="str">
        <f t="shared" si="185"/>
        <v/>
      </c>
      <c r="J732" s="17" t="str">
        <f t="shared" si="186"/>
        <v/>
      </c>
      <c r="K732" s="17" t="str">
        <f t="shared" si="196"/>
        <v/>
      </c>
      <c r="L732" s="14" t="str">
        <f t="shared" si="193"/>
        <v/>
      </c>
      <c r="M732" s="14" t="str">
        <f t="shared" ref="M732:M795" si="197">IF(C732="","",IF(OR(AND(COUNT(D732:D737)=6,D732&lt;D733,D733&lt;D734,D734&lt;D735,D735&lt;D736,D736&lt;D737),AND(COUNT(D732:D737)=6,D732&gt;D733,D733&gt;D734,D734&gt;D735,D735&gt;D736,D736&gt;D737)),"SPECIAL CAUSE-MR Trend",IF(OR(AND(COUNT(E732:E737)=6,E732&lt;E733,E733&lt;E734,E734&lt;E735,E735&lt;E736,E736&lt;E737),AND(COUNT(E732:E737)=6,E732&gt;E733,E733&gt;E734,E734&gt;E735,E735&gt;E736,E736&gt;E737)),"SPECIAL CAUSE-Ind Trend","")))</f>
        <v/>
      </c>
      <c r="N732" s="14" t="str">
        <f t="shared" si="192"/>
        <v/>
      </c>
      <c r="O732" s="14"/>
      <c r="P732" s="14"/>
      <c r="Q732" s="14"/>
      <c r="R732" s="14"/>
      <c r="S732" s="14" t="str">
        <f t="shared" si="187"/>
        <v/>
      </c>
      <c r="T732" s="14" t="str">
        <f t="shared" si="188"/>
        <v/>
      </c>
      <c r="U732" s="21" t="str">
        <f t="shared" si="189"/>
        <v/>
      </c>
      <c r="V732" s="6" t="str">
        <f t="shared" si="190"/>
        <v/>
      </c>
      <c r="W732" s="49"/>
    </row>
    <row r="733" spans="2:23" ht="13.5" customHeight="1" x14ac:dyDescent="0.25">
      <c r="B733" s="134" t="str">
        <f t="shared" si="191"/>
        <v/>
      </c>
      <c r="C733" s="136"/>
      <c r="D733" s="20" t="str">
        <f t="shared" si="194"/>
        <v/>
      </c>
      <c r="E733" s="17" t="str">
        <f t="shared" si="182"/>
        <v/>
      </c>
      <c r="F733" s="17" t="str">
        <f t="shared" si="183"/>
        <v/>
      </c>
      <c r="G733" s="17" t="str">
        <f t="shared" si="184"/>
        <v/>
      </c>
      <c r="H733" s="17" t="str">
        <f t="shared" si="195"/>
        <v/>
      </c>
      <c r="I733" s="17" t="str">
        <f t="shared" si="185"/>
        <v/>
      </c>
      <c r="J733" s="17" t="str">
        <f t="shared" si="186"/>
        <v/>
      </c>
      <c r="K733" s="17" t="str">
        <f t="shared" si="196"/>
        <v/>
      </c>
      <c r="L733" s="14" t="str">
        <f t="shared" si="193"/>
        <v/>
      </c>
      <c r="M733" s="14" t="str">
        <f t="shared" si="197"/>
        <v/>
      </c>
      <c r="N733" s="14" t="str">
        <f t="shared" si="192"/>
        <v/>
      </c>
      <c r="O733" s="14"/>
      <c r="P733" s="14"/>
      <c r="Q733" s="14"/>
      <c r="R733" s="14"/>
      <c r="S733" s="14" t="str">
        <f t="shared" si="187"/>
        <v/>
      </c>
      <c r="T733" s="14" t="str">
        <f t="shared" si="188"/>
        <v/>
      </c>
      <c r="U733" s="21" t="str">
        <f t="shared" si="189"/>
        <v/>
      </c>
      <c r="V733" s="6" t="str">
        <f t="shared" si="190"/>
        <v/>
      </c>
      <c r="W733" s="49"/>
    </row>
    <row r="734" spans="2:23" ht="13.5" customHeight="1" x14ac:dyDescent="0.25">
      <c r="B734" s="134" t="str">
        <f t="shared" si="191"/>
        <v/>
      </c>
      <c r="C734" s="136"/>
      <c r="D734" s="20" t="str">
        <f t="shared" si="194"/>
        <v/>
      </c>
      <c r="E734" s="17" t="str">
        <f t="shared" si="182"/>
        <v/>
      </c>
      <c r="F734" s="17" t="str">
        <f t="shared" si="183"/>
        <v/>
      </c>
      <c r="G734" s="17" t="str">
        <f t="shared" si="184"/>
        <v/>
      </c>
      <c r="H734" s="17" t="str">
        <f t="shared" si="195"/>
        <v/>
      </c>
      <c r="I734" s="17" t="str">
        <f t="shared" si="185"/>
        <v/>
      </c>
      <c r="J734" s="17" t="str">
        <f t="shared" si="186"/>
        <v/>
      </c>
      <c r="K734" s="17" t="str">
        <f t="shared" si="196"/>
        <v/>
      </c>
      <c r="L734" s="14" t="str">
        <f t="shared" si="193"/>
        <v/>
      </c>
      <c r="M734" s="14" t="str">
        <f t="shared" si="197"/>
        <v/>
      </c>
      <c r="N734" s="14" t="str">
        <f t="shared" si="192"/>
        <v/>
      </c>
      <c r="O734" s="14"/>
      <c r="P734" s="14"/>
      <c r="Q734" s="14"/>
      <c r="R734" s="14"/>
      <c r="S734" s="14" t="str">
        <f t="shared" si="187"/>
        <v/>
      </c>
      <c r="T734" s="14" t="str">
        <f t="shared" si="188"/>
        <v/>
      </c>
      <c r="U734" s="21" t="str">
        <f t="shared" si="189"/>
        <v/>
      </c>
      <c r="V734" s="6" t="str">
        <f t="shared" si="190"/>
        <v/>
      </c>
      <c r="W734" s="49"/>
    </row>
    <row r="735" spans="2:23" ht="13.5" customHeight="1" x14ac:dyDescent="0.25">
      <c r="B735" s="134" t="str">
        <f t="shared" si="191"/>
        <v/>
      </c>
      <c r="C735" s="136"/>
      <c r="D735" s="20" t="str">
        <f t="shared" si="194"/>
        <v/>
      </c>
      <c r="E735" s="17" t="str">
        <f t="shared" si="182"/>
        <v/>
      </c>
      <c r="F735" s="17" t="str">
        <f t="shared" si="183"/>
        <v/>
      </c>
      <c r="G735" s="17" t="str">
        <f t="shared" si="184"/>
        <v/>
      </c>
      <c r="H735" s="17" t="str">
        <f t="shared" si="195"/>
        <v/>
      </c>
      <c r="I735" s="17" t="str">
        <f t="shared" si="185"/>
        <v/>
      </c>
      <c r="J735" s="17" t="str">
        <f t="shared" si="186"/>
        <v/>
      </c>
      <c r="K735" s="17" t="str">
        <f t="shared" si="196"/>
        <v/>
      </c>
      <c r="L735" s="14" t="str">
        <f t="shared" si="193"/>
        <v/>
      </c>
      <c r="M735" s="14" t="str">
        <f t="shared" si="197"/>
        <v/>
      </c>
      <c r="N735" s="14" t="str">
        <f t="shared" si="192"/>
        <v/>
      </c>
      <c r="O735" s="14"/>
      <c r="P735" s="14"/>
      <c r="Q735" s="14"/>
      <c r="R735" s="14"/>
      <c r="S735" s="14" t="str">
        <f t="shared" si="187"/>
        <v/>
      </c>
      <c r="T735" s="14" t="str">
        <f t="shared" si="188"/>
        <v/>
      </c>
      <c r="U735" s="21" t="str">
        <f t="shared" si="189"/>
        <v/>
      </c>
      <c r="V735" s="6" t="str">
        <f t="shared" si="190"/>
        <v/>
      </c>
      <c r="W735" s="49"/>
    </row>
    <row r="736" spans="2:23" ht="13.5" customHeight="1" x14ac:dyDescent="0.25">
      <c r="B736" s="134" t="str">
        <f t="shared" si="191"/>
        <v/>
      </c>
      <c r="C736" s="136"/>
      <c r="D736" s="20" t="str">
        <f t="shared" si="194"/>
        <v/>
      </c>
      <c r="E736" s="17" t="str">
        <f t="shared" si="182"/>
        <v/>
      </c>
      <c r="F736" s="17" t="str">
        <f t="shared" si="183"/>
        <v/>
      </c>
      <c r="G736" s="17" t="str">
        <f t="shared" si="184"/>
        <v/>
      </c>
      <c r="H736" s="17" t="str">
        <f t="shared" si="195"/>
        <v/>
      </c>
      <c r="I736" s="17" t="str">
        <f t="shared" si="185"/>
        <v/>
      </c>
      <c r="J736" s="17" t="str">
        <f t="shared" si="186"/>
        <v/>
      </c>
      <c r="K736" s="17" t="str">
        <f t="shared" si="196"/>
        <v/>
      </c>
      <c r="L736" s="14" t="str">
        <f t="shared" si="193"/>
        <v/>
      </c>
      <c r="M736" s="14" t="str">
        <f t="shared" si="197"/>
        <v/>
      </c>
      <c r="N736" s="14" t="str">
        <f t="shared" si="192"/>
        <v/>
      </c>
      <c r="O736" s="14"/>
      <c r="P736" s="14"/>
      <c r="Q736" s="14"/>
      <c r="R736" s="14"/>
      <c r="S736" s="14" t="str">
        <f t="shared" si="187"/>
        <v/>
      </c>
      <c r="T736" s="14" t="str">
        <f t="shared" si="188"/>
        <v/>
      </c>
      <c r="U736" s="21" t="str">
        <f t="shared" si="189"/>
        <v/>
      </c>
      <c r="V736" s="6" t="str">
        <f t="shared" si="190"/>
        <v/>
      </c>
      <c r="W736" s="49"/>
    </row>
    <row r="737" spans="2:23" ht="13.5" customHeight="1" x14ac:dyDescent="0.25">
      <c r="B737" s="134" t="str">
        <f t="shared" si="191"/>
        <v/>
      </c>
      <c r="C737" s="136"/>
      <c r="D737" s="20" t="str">
        <f t="shared" si="194"/>
        <v/>
      </c>
      <c r="E737" s="17" t="str">
        <f t="shared" si="182"/>
        <v/>
      </c>
      <c r="F737" s="17" t="str">
        <f t="shared" si="183"/>
        <v/>
      </c>
      <c r="G737" s="17" t="str">
        <f t="shared" si="184"/>
        <v/>
      </c>
      <c r="H737" s="17" t="str">
        <f t="shared" si="195"/>
        <v/>
      </c>
      <c r="I737" s="17" t="str">
        <f t="shared" si="185"/>
        <v/>
      </c>
      <c r="J737" s="17" t="str">
        <f t="shared" si="186"/>
        <v/>
      </c>
      <c r="K737" s="17" t="str">
        <f t="shared" si="196"/>
        <v/>
      </c>
      <c r="L737" s="14" t="str">
        <f t="shared" si="193"/>
        <v/>
      </c>
      <c r="M737" s="14" t="str">
        <f t="shared" si="197"/>
        <v/>
      </c>
      <c r="N737" s="14" t="str">
        <f t="shared" si="192"/>
        <v/>
      </c>
      <c r="O737" s="14"/>
      <c r="P737" s="14"/>
      <c r="Q737" s="14"/>
      <c r="R737" s="14"/>
      <c r="S737" s="14" t="str">
        <f t="shared" si="187"/>
        <v/>
      </c>
      <c r="T737" s="14" t="str">
        <f t="shared" si="188"/>
        <v/>
      </c>
      <c r="U737" s="21" t="str">
        <f t="shared" si="189"/>
        <v/>
      </c>
      <c r="V737" s="6" t="str">
        <f t="shared" si="190"/>
        <v/>
      </c>
      <c r="W737" s="49"/>
    </row>
    <row r="738" spans="2:23" ht="13.5" customHeight="1" x14ac:dyDescent="0.25">
      <c r="B738" s="134" t="str">
        <f t="shared" si="191"/>
        <v/>
      </c>
      <c r="C738" s="136"/>
      <c r="D738" s="20" t="str">
        <f t="shared" si="194"/>
        <v/>
      </c>
      <c r="E738" s="17" t="str">
        <f t="shared" si="182"/>
        <v/>
      </c>
      <c r="F738" s="17" t="str">
        <f t="shared" si="183"/>
        <v/>
      </c>
      <c r="G738" s="17" t="str">
        <f t="shared" si="184"/>
        <v/>
      </c>
      <c r="H738" s="17" t="str">
        <f t="shared" si="195"/>
        <v/>
      </c>
      <c r="I738" s="17" t="str">
        <f t="shared" si="185"/>
        <v/>
      </c>
      <c r="J738" s="17" t="str">
        <f t="shared" si="186"/>
        <v/>
      </c>
      <c r="K738" s="17" t="str">
        <f t="shared" si="196"/>
        <v/>
      </c>
      <c r="L738" s="14" t="str">
        <f t="shared" si="193"/>
        <v/>
      </c>
      <c r="M738" s="14" t="str">
        <f t="shared" si="197"/>
        <v/>
      </c>
      <c r="N738" s="14" t="str">
        <f t="shared" si="192"/>
        <v/>
      </c>
      <c r="O738" s="14"/>
      <c r="P738" s="14"/>
      <c r="Q738" s="14"/>
      <c r="R738" s="14"/>
      <c r="S738" s="14" t="str">
        <f t="shared" si="187"/>
        <v/>
      </c>
      <c r="T738" s="14" t="str">
        <f t="shared" si="188"/>
        <v/>
      </c>
      <c r="U738" s="21" t="str">
        <f t="shared" si="189"/>
        <v/>
      </c>
      <c r="V738" s="6" t="str">
        <f t="shared" si="190"/>
        <v/>
      </c>
      <c r="W738" s="49"/>
    </row>
    <row r="739" spans="2:23" ht="13.5" customHeight="1" x14ac:dyDescent="0.25">
      <c r="B739" s="134" t="str">
        <f t="shared" si="191"/>
        <v/>
      </c>
      <c r="C739" s="136"/>
      <c r="D739" s="20" t="str">
        <f t="shared" si="194"/>
        <v/>
      </c>
      <c r="E739" s="17" t="str">
        <f t="shared" si="182"/>
        <v/>
      </c>
      <c r="F739" s="17" t="str">
        <f t="shared" si="183"/>
        <v/>
      </c>
      <c r="G739" s="17" t="str">
        <f t="shared" si="184"/>
        <v/>
      </c>
      <c r="H739" s="17" t="str">
        <f t="shared" si="195"/>
        <v/>
      </c>
      <c r="I739" s="17" t="str">
        <f t="shared" si="185"/>
        <v/>
      </c>
      <c r="J739" s="17" t="str">
        <f t="shared" si="186"/>
        <v/>
      </c>
      <c r="K739" s="17" t="str">
        <f t="shared" si="196"/>
        <v/>
      </c>
      <c r="L739" s="14" t="str">
        <f t="shared" si="193"/>
        <v/>
      </c>
      <c r="M739" s="14" t="str">
        <f t="shared" si="197"/>
        <v/>
      </c>
      <c r="N739" s="14" t="str">
        <f t="shared" si="192"/>
        <v/>
      </c>
      <c r="O739" s="14"/>
      <c r="P739" s="14"/>
      <c r="Q739" s="14"/>
      <c r="R739" s="14"/>
      <c r="S739" s="14" t="str">
        <f t="shared" si="187"/>
        <v/>
      </c>
      <c r="T739" s="14" t="str">
        <f t="shared" si="188"/>
        <v/>
      </c>
      <c r="U739" s="21" t="str">
        <f t="shared" si="189"/>
        <v/>
      </c>
      <c r="V739" s="6" t="str">
        <f t="shared" si="190"/>
        <v/>
      </c>
      <c r="W739" s="49"/>
    </row>
    <row r="740" spans="2:23" ht="13.5" customHeight="1" x14ac:dyDescent="0.25">
      <c r="B740" s="134" t="str">
        <f t="shared" si="191"/>
        <v/>
      </c>
      <c r="C740" s="136"/>
      <c r="D740" s="20" t="str">
        <f t="shared" si="194"/>
        <v/>
      </c>
      <c r="E740" s="17" t="str">
        <f t="shared" si="182"/>
        <v/>
      </c>
      <c r="F740" s="17" t="str">
        <f t="shared" si="183"/>
        <v/>
      </c>
      <c r="G740" s="17" t="str">
        <f t="shared" si="184"/>
        <v/>
      </c>
      <c r="H740" s="17" t="str">
        <f t="shared" si="195"/>
        <v/>
      </c>
      <c r="I740" s="17" t="str">
        <f t="shared" si="185"/>
        <v/>
      </c>
      <c r="J740" s="17" t="str">
        <f t="shared" si="186"/>
        <v/>
      </c>
      <c r="K740" s="17" t="str">
        <f t="shared" si="196"/>
        <v/>
      </c>
      <c r="L740" s="14" t="str">
        <f t="shared" si="193"/>
        <v/>
      </c>
      <c r="M740" s="14" t="str">
        <f t="shared" si="197"/>
        <v/>
      </c>
      <c r="N740" s="14" t="str">
        <f t="shared" si="192"/>
        <v/>
      </c>
      <c r="O740" s="14"/>
      <c r="P740" s="14"/>
      <c r="Q740" s="14"/>
      <c r="R740" s="14"/>
      <c r="S740" s="14" t="str">
        <f t="shared" si="187"/>
        <v/>
      </c>
      <c r="T740" s="14" t="str">
        <f t="shared" si="188"/>
        <v/>
      </c>
      <c r="U740" s="21" t="str">
        <f t="shared" si="189"/>
        <v/>
      </c>
      <c r="V740" s="6" t="str">
        <f t="shared" si="190"/>
        <v/>
      </c>
      <c r="W740" s="49"/>
    </row>
    <row r="741" spans="2:23" ht="13.5" customHeight="1" x14ac:dyDescent="0.25">
      <c r="B741" s="134" t="str">
        <f t="shared" si="191"/>
        <v/>
      </c>
      <c r="C741" s="136"/>
      <c r="D741" s="20" t="str">
        <f t="shared" si="194"/>
        <v/>
      </c>
      <c r="E741" s="17" t="str">
        <f t="shared" si="182"/>
        <v/>
      </c>
      <c r="F741" s="17" t="str">
        <f t="shared" si="183"/>
        <v/>
      </c>
      <c r="G741" s="17" t="str">
        <f t="shared" si="184"/>
        <v/>
      </c>
      <c r="H741" s="17" t="str">
        <f t="shared" si="195"/>
        <v/>
      </c>
      <c r="I741" s="17" t="str">
        <f t="shared" si="185"/>
        <v/>
      </c>
      <c r="J741" s="17" t="str">
        <f t="shared" si="186"/>
        <v/>
      </c>
      <c r="K741" s="17" t="str">
        <f t="shared" si="196"/>
        <v/>
      </c>
      <c r="L741" s="14" t="str">
        <f t="shared" si="193"/>
        <v/>
      </c>
      <c r="M741" s="14" t="str">
        <f t="shared" si="197"/>
        <v/>
      </c>
      <c r="N741" s="14" t="str">
        <f t="shared" si="192"/>
        <v/>
      </c>
      <c r="O741" s="14"/>
      <c r="P741" s="14"/>
      <c r="Q741" s="14"/>
      <c r="R741" s="14"/>
      <c r="S741" s="14" t="str">
        <f t="shared" si="187"/>
        <v/>
      </c>
      <c r="T741" s="14" t="str">
        <f t="shared" si="188"/>
        <v/>
      </c>
      <c r="U741" s="21" t="str">
        <f t="shared" si="189"/>
        <v/>
      </c>
      <c r="V741" s="6" t="str">
        <f t="shared" si="190"/>
        <v/>
      </c>
      <c r="W741" s="49"/>
    </row>
    <row r="742" spans="2:23" ht="13.5" customHeight="1" x14ac:dyDescent="0.25">
      <c r="B742" s="134" t="str">
        <f t="shared" si="191"/>
        <v/>
      </c>
      <c r="C742" s="136"/>
      <c r="D742" s="20" t="str">
        <f t="shared" si="194"/>
        <v/>
      </c>
      <c r="E742" s="17" t="str">
        <f t="shared" si="182"/>
        <v/>
      </c>
      <c r="F742" s="17" t="str">
        <f t="shared" si="183"/>
        <v/>
      </c>
      <c r="G742" s="17" t="str">
        <f t="shared" si="184"/>
        <v/>
      </c>
      <c r="H742" s="17" t="str">
        <f t="shared" si="195"/>
        <v/>
      </c>
      <c r="I742" s="17" t="str">
        <f t="shared" si="185"/>
        <v/>
      </c>
      <c r="J742" s="17" t="str">
        <f t="shared" si="186"/>
        <v/>
      </c>
      <c r="K742" s="17" t="str">
        <f t="shared" si="196"/>
        <v/>
      </c>
      <c r="L742" s="14" t="str">
        <f t="shared" si="193"/>
        <v/>
      </c>
      <c r="M742" s="14" t="str">
        <f t="shared" si="197"/>
        <v/>
      </c>
      <c r="N742" s="14" t="str">
        <f t="shared" si="192"/>
        <v/>
      </c>
      <c r="O742" s="14"/>
      <c r="P742" s="14"/>
      <c r="Q742" s="14"/>
      <c r="R742" s="14"/>
      <c r="S742" s="14" t="str">
        <f t="shared" si="187"/>
        <v/>
      </c>
      <c r="T742" s="14" t="str">
        <f t="shared" si="188"/>
        <v/>
      </c>
      <c r="U742" s="21" t="str">
        <f t="shared" si="189"/>
        <v/>
      </c>
      <c r="V742" s="6" t="str">
        <f t="shared" si="190"/>
        <v/>
      </c>
      <c r="W742" s="49"/>
    </row>
    <row r="743" spans="2:23" ht="13.5" customHeight="1" x14ac:dyDescent="0.25">
      <c r="B743" s="134" t="str">
        <f t="shared" si="191"/>
        <v/>
      </c>
      <c r="C743" s="136"/>
      <c r="D743" s="20" t="str">
        <f t="shared" si="194"/>
        <v/>
      </c>
      <c r="E743" s="17" t="str">
        <f t="shared" si="182"/>
        <v/>
      </c>
      <c r="F743" s="17" t="str">
        <f t="shared" si="183"/>
        <v/>
      </c>
      <c r="G743" s="17" t="str">
        <f t="shared" si="184"/>
        <v/>
      </c>
      <c r="H743" s="17" t="str">
        <f t="shared" si="195"/>
        <v/>
      </c>
      <c r="I743" s="17" t="str">
        <f t="shared" si="185"/>
        <v/>
      </c>
      <c r="J743" s="17" t="str">
        <f t="shared" si="186"/>
        <v/>
      </c>
      <c r="K743" s="17" t="str">
        <f t="shared" si="196"/>
        <v/>
      </c>
      <c r="L743" s="14" t="str">
        <f t="shared" si="193"/>
        <v/>
      </c>
      <c r="M743" s="14" t="str">
        <f t="shared" si="197"/>
        <v/>
      </c>
      <c r="N743" s="14" t="str">
        <f t="shared" si="192"/>
        <v/>
      </c>
      <c r="O743" s="14"/>
      <c r="P743" s="14"/>
      <c r="Q743" s="14"/>
      <c r="R743" s="14"/>
      <c r="S743" s="14" t="str">
        <f t="shared" si="187"/>
        <v/>
      </c>
      <c r="T743" s="14" t="str">
        <f t="shared" si="188"/>
        <v/>
      </c>
      <c r="U743" s="21" t="str">
        <f t="shared" si="189"/>
        <v/>
      </c>
      <c r="V743" s="6" t="str">
        <f t="shared" si="190"/>
        <v/>
      </c>
      <c r="W743" s="49"/>
    </row>
    <row r="744" spans="2:23" ht="13.5" customHeight="1" x14ac:dyDescent="0.25">
      <c r="B744" s="134" t="str">
        <f t="shared" si="191"/>
        <v/>
      </c>
      <c r="C744" s="136"/>
      <c r="D744" s="20" t="str">
        <f t="shared" si="194"/>
        <v/>
      </c>
      <c r="E744" s="17" t="str">
        <f t="shared" si="182"/>
        <v/>
      </c>
      <c r="F744" s="17" t="str">
        <f t="shared" si="183"/>
        <v/>
      </c>
      <c r="G744" s="17" t="str">
        <f t="shared" si="184"/>
        <v/>
      </c>
      <c r="H744" s="17" t="str">
        <f t="shared" si="195"/>
        <v/>
      </c>
      <c r="I744" s="17" t="str">
        <f t="shared" si="185"/>
        <v/>
      </c>
      <c r="J744" s="17" t="str">
        <f t="shared" si="186"/>
        <v/>
      </c>
      <c r="K744" s="17" t="str">
        <f t="shared" si="196"/>
        <v/>
      </c>
      <c r="L744" s="14" t="str">
        <f t="shared" si="193"/>
        <v/>
      </c>
      <c r="M744" s="14" t="str">
        <f t="shared" si="197"/>
        <v/>
      </c>
      <c r="N744" s="14" t="str">
        <f t="shared" si="192"/>
        <v/>
      </c>
      <c r="O744" s="14"/>
      <c r="P744" s="14"/>
      <c r="Q744" s="14"/>
      <c r="R744" s="14"/>
      <c r="S744" s="14" t="str">
        <f t="shared" si="187"/>
        <v/>
      </c>
      <c r="T744" s="14" t="str">
        <f t="shared" si="188"/>
        <v/>
      </c>
      <c r="U744" s="21" t="str">
        <f t="shared" si="189"/>
        <v/>
      </c>
      <c r="V744" s="6" t="str">
        <f t="shared" si="190"/>
        <v/>
      </c>
      <c r="W744" s="49"/>
    </row>
    <row r="745" spans="2:23" ht="13.5" customHeight="1" x14ac:dyDescent="0.25">
      <c r="B745" s="134" t="str">
        <f t="shared" si="191"/>
        <v/>
      </c>
      <c r="C745" s="136"/>
      <c r="D745" s="20" t="str">
        <f t="shared" si="194"/>
        <v/>
      </c>
      <c r="E745" s="17" t="str">
        <f t="shared" si="182"/>
        <v/>
      </c>
      <c r="F745" s="17" t="str">
        <f t="shared" si="183"/>
        <v/>
      </c>
      <c r="G745" s="17" t="str">
        <f t="shared" si="184"/>
        <v/>
      </c>
      <c r="H745" s="17" t="str">
        <f t="shared" si="195"/>
        <v/>
      </c>
      <c r="I745" s="17" t="str">
        <f t="shared" si="185"/>
        <v/>
      </c>
      <c r="J745" s="17" t="str">
        <f t="shared" si="186"/>
        <v/>
      </c>
      <c r="K745" s="17" t="str">
        <f t="shared" si="196"/>
        <v/>
      </c>
      <c r="L745" s="14" t="str">
        <f t="shared" si="193"/>
        <v/>
      </c>
      <c r="M745" s="14" t="str">
        <f t="shared" si="197"/>
        <v/>
      </c>
      <c r="N745" s="14" t="str">
        <f t="shared" si="192"/>
        <v/>
      </c>
      <c r="O745" s="14"/>
      <c r="P745" s="14"/>
      <c r="Q745" s="14"/>
      <c r="R745" s="14"/>
      <c r="S745" s="14" t="str">
        <f t="shared" si="187"/>
        <v/>
      </c>
      <c r="T745" s="14" t="str">
        <f t="shared" si="188"/>
        <v/>
      </c>
      <c r="U745" s="21" t="str">
        <f t="shared" si="189"/>
        <v/>
      </c>
      <c r="V745" s="6" t="str">
        <f t="shared" si="190"/>
        <v/>
      </c>
      <c r="W745" s="49"/>
    </row>
    <row r="746" spans="2:23" ht="13.5" customHeight="1" x14ac:dyDescent="0.25">
      <c r="B746" s="134" t="str">
        <f t="shared" si="191"/>
        <v/>
      </c>
      <c r="C746" s="136"/>
      <c r="D746" s="20" t="str">
        <f t="shared" si="194"/>
        <v/>
      </c>
      <c r="E746" s="17" t="str">
        <f t="shared" si="182"/>
        <v/>
      </c>
      <c r="F746" s="17" t="str">
        <f t="shared" si="183"/>
        <v/>
      </c>
      <c r="G746" s="17" t="str">
        <f t="shared" si="184"/>
        <v/>
      </c>
      <c r="H746" s="17" t="str">
        <f t="shared" si="195"/>
        <v/>
      </c>
      <c r="I746" s="17" t="str">
        <f t="shared" si="185"/>
        <v/>
      </c>
      <c r="J746" s="17" t="str">
        <f t="shared" si="186"/>
        <v/>
      </c>
      <c r="K746" s="17" t="str">
        <f t="shared" si="196"/>
        <v/>
      </c>
      <c r="L746" s="14" t="str">
        <f t="shared" si="193"/>
        <v/>
      </c>
      <c r="M746" s="14" t="str">
        <f t="shared" si="197"/>
        <v/>
      </c>
      <c r="N746" s="14" t="str">
        <f t="shared" si="192"/>
        <v/>
      </c>
      <c r="O746" s="14"/>
      <c r="P746" s="14"/>
      <c r="Q746" s="14"/>
      <c r="R746" s="14"/>
      <c r="S746" s="14" t="str">
        <f t="shared" si="187"/>
        <v/>
      </c>
      <c r="T746" s="14" t="str">
        <f t="shared" si="188"/>
        <v/>
      </c>
      <c r="U746" s="21" t="str">
        <f t="shared" si="189"/>
        <v/>
      </c>
      <c r="V746" s="6" t="str">
        <f t="shared" si="190"/>
        <v/>
      </c>
      <c r="W746" s="49"/>
    </row>
    <row r="747" spans="2:23" ht="13.5" customHeight="1" x14ac:dyDescent="0.25">
      <c r="B747" s="134" t="str">
        <f t="shared" si="191"/>
        <v/>
      </c>
      <c r="C747" s="136"/>
      <c r="D747" s="20" t="str">
        <f t="shared" si="194"/>
        <v/>
      </c>
      <c r="E747" s="17" t="str">
        <f t="shared" si="182"/>
        <v/>
      </c>
      <c r="F747" s="17" t="str">
        <f t="shared" si="183"/>
        <v/>
      </c>
      <c r="G747" s="17" t="str">
        <f t="shared" si="184"/>
        <v/>
      </c>
      <c r="H747" s="17" t="str">
        <f t="shared" si="195"/>
        <v/>
      </c>
      <c r="I747" s="17" t="str">
        <f t="shared" si="185"/>
        <v/>
      </c>
      <c r="J747" s="17" t="str">
        <f t="shared" si="186"/>
        <v/>
      </c>
      <c r="K747" s="17" t="str">
        <f t="shared" si="196"/>
        <v/>
      </c>
      <c r="L747" s="14" t="str">
        <f t="shared" si="193"/>
        <v/>
      </c>
      <c r="M747" s="14" t="str">
        <f t="shared" si="197"/>
        <v/>
      </c>
      <c r="N747" s="14" t="str">
        <f t="shared" si="192"/>
        <v/>
      </c>
      <c r="O747" s="14"/>
      <c r="P747" s="14"/>
      <c r="Q747" s="14"/>
      <c r="R747" s="14"/>
      <c r="S747" s="14" t="str">
        <f t="shared" si="187"/>
        <v/>
      </c>
      <c r="T747" s="14" t="str">
        <f t="shared" si="188"/>
        <v/>
      </c>
      <c r="U747" s="21" t="str">
        <f t="shared" si="189"/>
        <v/>
      </c>
      <c r="V747" s="6" t="str">
        <f t="shared" si="190"/>
        <v/>
      </c>
      <c r="W747" s="49"/>
    </row>
    <row r="748" spans="2:23" ht="13.5" customHeight="1" x14ac:dyDescent="0.25">
      <c r="B748" s="134" t="str">
        <f t="shared" si="191"/>
        <v/>
      </c>
      <c r="C748" s="136"/>
      <c r="D748" s="20" t="str">
        <f t="shared" si="194"/>
        <v/>
      </c>
      <c r="E748" s="17" t="str">
        <f t="shared" si="182"/>
        <v/>
      </c>
      <c r="F748" s="17" t="str">
        <f t="shared" si="183"/>
        <v/>
      </c>
      <c r="G748" s="17" t="str">
        <f t="shared" si="184"/>
        <v/>
      </c>
      <c r="H748" s="17" t="str">
        <f t="shared" si="195"/>
        <v/>
      </c>
      <c r="I748" s="17" t="str">
        <f t="shared" si="185"/>
        <v/>
      </c>
      <c r="J748" s="17" t="str">
        <f t="shared" si="186"/>
        <v/>
      </c>
      <c r="K748" s="17" t="str">
        <f t="shared" si="196"/>
        <v/>
      </c>
      <c r="L748" s="14" t="str">
        <f t="shared" si="193"/>
        <v/>
      </c>
      <c r="M748" s="14" t="str">
        <f t="shared" si="197"/>
        <v/>
      </c>
      <c r="N748" s="14" t="str">
        <f t="shared" si="192"/>
        <v/>
      </c>
      <c r="O748" s="14"/>
      <c r="P748" s="14"/>
      <c r="Q748" s="14"/>
      <c r="R748" s="14"/>
      <c r="S748" s="14" t="str">
        <f t="shared" si="187"/>
        <v/>
      </c>
      <c r="T748" s="14" t="str">
        <f t="shared" si="188"/>
        <v/>
      </c>
      <c r="U748" s="21" t="str">
        <f t="shared" si="189"/>
        <v/>
      </c>
      <c r="V748" s="6" t="str">
        <f t="shared" si="190"/>
        <v/>
      </c>
      <c r="W748" s="49"/>
    </row>
    <row r="749" spans="2:23" ht="13.5" customHeight="1" x14ac:dyDescent="0.25">
      <c r="B749" s="134" t="str">
        <f t="shared" si="191"/>
        <v/>
      </c>
      <c r="C749" s="136"/>
      <c r="D749" s="20" t="str">
        <f t="shared" si="194"/>
        <v/>
      </c>
      <c r="E749" s="17" t="str">
        <f t="shared" si="182"/>
        <v/>
      </c>
      <c r="F749" s="17" t="str">
        <f t="shared" si="183"/>
        <v/>
      </c>
      <c r="G749" s="17" t="str">
        <f t="shared" si="184"/>
        <v/>
      </c>
      <c r="H749" s="17" t="str">
        <f t="shared" si="195"/>
        <v/>
      </c>
      <c r="I749" s="17" t="str">
        <f t="shared" si="185"/>
        <v/>
      </c>
      <c r="J749" s="17" t="str">
        <f t="shared" si="186"/>
        <v/>
      </c>
      <c r="K749" s="17" t="str">
        <f t="shared" si="196"/>
        <v/>
      </c>
      <c r="L749" s="14" t="str">
        <f t="shared" si="193"/>
        <v/>
      </c>
      <c r="M749" s="14" t="str">
        <f t="shared" si="197"/>
        <v/>
      </c>
      <c r="N749" s="14" t="str">
        <f t="shared" si="192"/>
        <v/>
      </c>
      <c r="O749" s="14"/>
      <c r="P749" s="14"/>
      <c r="Q749" s="14"/>
      <c r="R749" s="14"/>
      <c r="S749" s="14" t="str">
        <f t="shared" si="187"/>
        <v/>
      </c>
      <c r="T749" s="14" t="str">
        <f t="shared" si="188"/>
        <v/>
      </c>
      <c r="U749" s="21" t="str">
        <f t="shared" si="189"/>
        <v/>
      </c>
      <c r="V749" s="6" t="str">
        <f t="shared" si="190"/>
        <v/>
      </c>
      <c r="W749" s="49"/>
    </row>
    <row r="750" spans="2:23" ht="13.5" customHeight="1" x14ac:dyDescent="0.25">
      <c r="B750" s="134" t="str">
        <f t="shared" si="191"/>
        <v/>
      </c>
      <c r="C750" s="136"/>
      <c r="D750" s="20" t="str">
        <f t="shared" si="194"/>
        <v/>
      </c>
      <c r="E750" s="17" t="str">
        <f t="shared" si="182"/>
        <v/>
      </c>
      <c r="F750" s="17" t="str">
        <f t="shared" si="183"/>
        <v/>
      </c>
      <c r="G750" s="17" t="str">
        <f t="shared" si="184"/>
        <v/>
      </c>
      <c r="H750" s="17" t="str">
        <f t="shared" si="195"/>
        <v/>
      </c>
      <c r="I750" s="17" t="str">
        <f t="shared" si="185"/>
        <v/>
      </c>
      <c r="J750" s="17" t="str">
        <f t="shared" si="186"/>
        <v/>
      </c>
      <c r="K750" s="17" t="str">
        <f t="shared" si="196"/>
        <v/>
      </c>
      <c r="L750" s="14" t="str">
        <f t="shared" si="193"/>
        <v/>
      </c>
      <c r="M750" s="14" t="str">
        <f t="shared" si="197"/>
        <v/>
      </c>
      <c r="N750" s="14" t="str">
        <f t="shared" si="192"/>
        <v/>
      </c>
      <c r="O750" s="14"/>
      <c r="P750" s="14"/>
      <c r="Q750" s="14"/>
      <c r="R750" s="14"/>
      <c r="S750" s="14" t="str">
        <f t="shared" si="187"/>
        <v/>
      </c>
      <c r="T750" s="14" t="str">
        <f t="shared" si="188"/>
        <v/>
      </c>
      <c r="U750" s="21" t="str">
        <f t="shared" si="189"/>
        <v/>
      </c>
      <c r="V750" s="6" t="str">
        <f t="shared" si="190"/>
        <v/>
      </c>
      <c r="W750" s="49"/>
    </row>
    <row r="751" spans="2:23" ht="13.5" customHeight="1" x14ac:dyDescent="0.25">
      <c r="B751" s="134" t="str">
        <f t="shared" si="191"/>
        <v/>
      </c>
      <c r="C751" s="136"/>
      <c r="D751" s="20" t="str">
        <f t="shared" si="194"/>
        <v/>
      </c>
      <c r="E751" s="17" t="str">
        <f t="shared" si="182"/>
        <v/>
      </c>
      <c r="F751" s="17" t="str">
        <f t="shared" si="183"/>
        <v/>
      </c>
      <c r="G751" s="17" t="str">
        <f t="shared" si="184"/>
        <v/>
      </c>
      <c r="H751" s="17" t="str">
        <f t="shared" si="195"/>
        <v/>
      </c>
      <c r="I751" s="17" t="str">
        <f t="shared" si="185"/>
        <v/>
      </c>
      <c r="J751" s="17" t="str">
        <f t="shared" si="186"/>
        <v/>
      </c>
      <c r="K751" s="17" t="str">
        <f t="shared" si="196"/>
        <v/>
      </c>
      <c r="L751" s="14" t="str">
        <f t="shared" si="193"/>
        <v/>
      </c>
      <c r="M751" s="14" t="str">
        <f t="shared" si="197"/>
        <v/>
      </c>
      <c r="N751" s="14" t="str">
        <f t="shared" si="192"/>
        <v/>
      </c>
      <c r="O751" s="14"/>
      <c r="P751" s="14"/>
      <c r="Q751" s="14"/>
      <c r="R751" s="14"/>
      <c r="S751" s="14" t="str">
        <f t="shared" si="187"/>
        <v/>
      </c>
      <c r="T751" s="14" t="str">
        <f t="shared" si="188"/>
        <v/>
      </c>
      <c r="U751" s="21" t="str">
        <f t="shared" si="189"/>
        <v/>
      </c>
      <c r="V751" s="6" t="str">
        <f t="shared" si="190"/>
        <v/>
      </c>
      <c r="W751" s="49"/>
    </row>
    <row r="752" spans="2:23" ht="13.5" customHeight="1" x14ac:dyDescent="0.25">
      <c r="B752" s="134" t="str">
        <f t="shared" si="191"/>
        <v/>
      </c>
      <c r="C752" s="136"/>
      <c r="D752" s="20" t="str">
        <f t="shared" si="194"/>
        <v/>
      </c>
      <c r="E752" s="17" t="str">
        <f t="shared" si="182"/>
        <v/>
      </c>
      <c r="F752" s="17" t="str">
        <f t="shared" si="183"/>
        <v/>
      </c>
      <c r="G752" s="17" t="str">
        <f t="shared" si="184"/>
        <v/>
      </c>
      <c r="H752" s="17" t="str">
        <f t="shared" si="195"/>
        <v/>
      </c>
      <c r="I752" s="17" t="str">
        <f t="shared" si="185"/>
        <v/>
      </c>
      <c r="J752" s="17" t="str">
        <f t="shared" si="186"/>
        <v/>
      </c>
      <c r="K752" s="17" t="str">
        <f t="shared" si="196"/>
        <v/>
      </c>
      <c r="L752" s="14" t="str">
        <f t="shared" si="193"/>
        <v/>
      </c>
      <c r="M752" s="14" t="str">
        <f t="shared" si="197"/>
        <v/>
      </c>
      <c r="N752" s="14" t="str">
        <f t="shared" si="192"/>
        <v/>
      </c>
      <c r="O752" s="14"/>
      <c r="P752" s="14"/>
      <c r="Q752" s="14"/>
      <c r="R752" s="14"/>
      <c r="S752" s="14" t="str">
        <f t="shared" si="187"/>
        <v/>
      </c>
      <c r="T752" s="14" t="str">
        <f t="shared" si="188"/>
        <v/>
      </c>
      <c r="U752" s="21" t="str">
        <f t="shared" si="189"/>
        <v/>
      </c>
      <c r="V752" s="6" t="str">
        <f t="shared" si="190"/>
        <v/>
      </c>
      <c r="W752" s="49"/>
    </row>
    <row r="753" spans="2:23" ht="13.5" customHeight="1" x14ac:dyDescent="0.25">
      <c r="B753" s="134" t="str">
        <f t="shared" si="191"/>
        <v/>
      </c>
      <c r="C753" s="136"/>
      <c r="D753" s="20" t="str">
        <f t="shared" si="194"/>
        <v/>
      </c>
      <c r="E753" s="17" t="str">
        <f t="shared" si="182"/>
        <v/>
      </c>
      <c r="F753" s="17" t="str">
        <f t="shared" si="183"/>
        <v/>
      </c>
      <c r="G753" s="17" t="str">
        <f t="shared" si="184"/>
        <v/>
      </c>
      <c r="H753" s="17" t="str">
        <f t="shared" si="195"/>
        <v/>
      </c>
      <c r="I753" s="17" t="str">
        <f t="shared" si="185"/>
        <v/>
      </c>
      <c r="J753" s="17" t="str">
        <f t="shared" si="186"/>
        <v/>
      </c>
      <c r="K753" s="17" t="str">
        <f t="shared" si="196"/>
        <v/>
      </c>
      <c r="L753" s="14" t="str">
        <f t="shared" si="193"/>
        <v/>
      </c>
      <c r="M753" s="14" t="str">
        <f t="shared" si="197"/>
        <v/>
      </c>
      <c r="N753" s="14" t="str">
        <f t="shared" si="192"/>
        <v/>
      </c>
      <c r="O753" s="14"/>
      <c r="P753" s="14"/>
      <c r="Q753" s="14"/>
      <c r="R753" s="14"/>
      <c r="S753" s="14" t="str">
        <f t="shared" si="187"/>
        <v/>
      </c>
      <c r="T753" s="14" t="str">
        <f t="shared" si="188"/>
        <v/>
      </c>
      <c r="U753" s="21" t="str">
        <f t="shared" si="189"/>
        <v/>
      </c>
      <c r="V753" s="6" t="str">
        <f t="shared" si="190"/>
        <v/>
      </c>
      <c r="W753" s="49"/>
    </row>
    <row r="754" spans="2:23" ht="13.5" customHeight="1" x14ac:dyDescent="0.25">
      <c r="B754" s="134" t="str">
        <f t="shared" si="191"/>
        <v/>
      </c>
      <c r="C754" s="136"/>
      <c r="D754" s="20" t="str">
        <f t="shared" si="194"/>
        <v/>
      </c>
      <c r="E754" s="17" t="str">
        <f t="shared" si="182"/>
        <v/>
      </c>
      <c r="F754" s="17" t="str">
        <f t="shared" si="183"/>
        <v/>
      </c>
      <c r="G754" s="17" t="str">
        <f t="shared" si="184"/>
        <v/>
      </c>
      <c r="H754" s="17" t="str">
        <f t="shared" si="195"/>
        <v/>
      </c>
      <c r="I754" s="17" t="str">
        <f t="shared" si="185"/>
        <v/>
      </c>
      <c r="J754" s="17" t="str">
        <f t="shared" si="186"/>
        <v/>
      </c>
      <c r="K754" s="17" t="str">
        <f t="shared" si="196"/>
        <v/>
      </c>
      <c r="L754" s="14" t="str">
        <f t="shared" si="193"/>
        <v/>
      </c>
      <c r="M754" s="14" t="str">
        <f t="shared" si="197"/>
        <v/>
      </c>
      <c r="N754" s="14" t="str">
        <f t="shared" si="192"/>
        <v/>
      </c>
      <c r="O754" s="14"/>
      <c r="P754" s="14"/>
      <c r="Q754" s="14"/>
      <c r="R754" s="14"/>
      <c r="S754" s="14" t="str">
        <f t="shared" si="187"/>
        <v/>
      </c>
      <c r="T754" s="14" t="str">
        <f t="shared" si="188"/>
        <v/>
      </c>
      <c r="U754" s="21" t="str">
        <f t="shared" si="189"/>
        <v/>
      </c>
      <c r="V754" s="6" t="str">
        <f t="shared" si="190"/>
        <v/>
      </c>
      <c r="W754" s="49"/>
    </row>
    <row r="755" spans="2:23" ht="13.5" customHeight="1" x14ac:dyDescent="0.25">
      <c r="B755" s="134" t="str">
        <f t="shared" si="191"/>
        <v/>
      </c>
      <c r="C755" s="136"/>
      <c r="D755" s="20" t="str">
        <f t="shared" si="194"/>
        <v/>
      </c>
      <c r="E755" s="17" t="str">
        <f t="shared" si="182"/>
        <v/>
      </c>
      <c r="F755" s="17" t="str">
        <f t="shared" si="183"/>
        <v/>
      </c>
      <c r="G755" s="17" t="str">
        <f t="shared" si="184"/>
        <v/>
      </c>
      <c r="H755" s="17" t="str">
        <f t="shared" si="195"/>
        <v/>
      </c>
      <c r="I755" s="17" t="str">
        <f t="shared" si="185"/>
        <v/>
      </c>
      <c r="J755" s="17" t="str">
        <f t="shared" si="186"/>
        <v/>
      </c>
      <c r="K755" s="17" t="str">
        <f t="shared" si="196"/>
        <v/>
      </c>
      <c r="L755" s="14" t="str">
        <f t="shared" si="193"/>
        <v/>
      </c>
      <c r="M755" s="14" t="str">
        <f t="shared" si="197"/>
        <v/>
      </c>
      <c r="N755" s="14" t="str">
        <f t="shared" si="192"/>
        <v/>
      </c>
      <c r="O755" s="14"/>
      <c r="P755" s="14"/>
      <c r="Q755" s="14"/>
      <c r="R755" s="14"/>
      <c r="S755" s="14" t="str">
        <f t="shared" si="187"/>
        <v/>
      </c>
      <c r="T755" s="14" t="str">
        <f t="shared" si="188"/>
        <v/>
      </c>
      <c r="U755" s="21" t="str">
        <f t="shared" si="189"/>
        <v/>
      </c>
      <c r="V755" s="6" t="str">
        <f t="shared" si="190"/>
        <v/>
      </c>
      <c r="W755" s="49"/>
    </row>
    <row r="756" spans="2:23" ht="13.5" customHeight="1" x14ac:dyDescent="0.25">
      <c r="B756" s="134" t="str">
        <f t="shared" si="191"/>
        <v/>
      </c>
      <c r="C756" s="136"/>
      <c r="D756" s="20" t="str">
        <f t="shared" si="194"/>
        <v/>
      </c>
      <c r="E756" s="17" t="str">
        <f t="shared" si="182"/>
        <v/>
      </c>
      <c r="F756" s="17" t="str">
        <f t="shared" si="183"/>
        <v/>
      </c>
      <c r="G756" s="17" t="str">
        <f t="shared" si="184"/>
        <v/>
      </c>
      <c r="H756" s="17" t="str">
        <f t="shared" si="195"/>
        <v/>
      </c>
      <c r="I756" s="17" t="str">
        <f t="shared" si="185"/>
        <v/>
      </c>
      <c r="J756" s="17" t="str">
        <f t="shared" si="186"/>
        <v/>
      </c>
      <c r="K756" s="17" t="str">
        <f t="shared" si="196"/>
        <v/>
      </c>
      <c r="L756" s="14" t="str">
        <f t="shared" si="193"/>
        <v/>
      </c>
      <c r="M756" s="14" t="str">
        <f t="shared" si="197"/>
        <v/>
      </c>
      <c r="N756" s="14" t="str">
        <f t="shared" si="192"/>
        <v/>
      </c>
      <c r="O756" s="14"/>
      <c r="P756" s="14"/>
      <c r="Q756" s="14"/>
      <c r="R756" s="14"/>
      <c r="S756" s="14" t="str">
        <f t="shared" si="187"/>
        <v/>
      </c>
      <c r="T756" s="14" t="str">
        <f t="shared" si="188"/>
        <v/>
      </c>
      <c r="U756" s="21" t="str">
        <f t="shared" si="189"/>
        <v/>
      </c>
      <c r="V756" s="6" t="str">
        <f t="shared" si="190"/>
        <v/>
      </c>
      <c r="W756" s="49"/>
    </row>
    <row r="757" spans="2:23" ht="13.5" customHeight="1" x14ac:dyDescent="0.25">
      <c r="B757" s="134" t="str">
        <f t="shared" si="191"/>
        <v/>
      </c>
      <c r="C757" s="136"/>
      <c r="D757" s="20" t="str">
        <f t="shared" si="194"/>
        <v/>
      </c>
      <c r="E757" s="17" t="str">
        <f t="shared" si="182"/>
        <v/>
      </c>
      <c r="F757" s="17" t="str">
        <f t="shared" si="183"/>
        <v/>
      </c>
      <c r="G757" s="17" t="str">
        <f t="shared" si="184"/>
        <v/>
      </c>
      <c r="H757" s="17" t="str">
        <f t="shared" si="195"/>
        <v/>
      </c>
      <c r="I757" s="17" t="str">
        <f t="shared" si="185"/>
        <v/>
      </c>
      <c r="J757" s="17" t="str">
        <f t="shared" si="186"/>
        <v/>
      </c>
      <c r="K757" s="17" t="str">
        <f t="shared" si="196"/>
        <v/>
      </c>
      <c r="L757" s="14" t="str">
        <f t="shared" si="193"/>
        <v/>
      </c>
      <c r="M757" s="14" t="str">
        <f t="shared" si="197"/>
        <v/>
      </c>
      <c r="N757" s="14" t="str">
        <f t="shared" si="192"/>
        <v/>
      </c>
      <c r="O757" s="14"/>
      <c r="P757" s="14"/>
      <c r="Q757" s="14"/>
      <c r="R757" s="14"/>
      <c r="S757" s="14" t="str">
        <f t="shared" si="187"/>
        <v/>
      </c>
      <c r="T757" s="14" t="str">
        <f t="shared" si="188"/>
        <v/>
      </c>
      <c r="U757" s="21" t="str">
        <f t="shared" si="189"/>
        <v/>
      </c>
      <c r="V757" s="6" t="str">
        <f t="shared" si="190"/>
        <v/>
      </c>
      <c r="W757" s="49"/>
    </row>
    <row r="758" spans="2:23" ht="13.5" customHeight="1" x14ac:dyDescent="0.25">
      <c r="B758" s="134" t="str">
        <f t="shared" si="191"/>
        <v/>
      </c>
      <c r="C758" s="136"/>
      <c r="D758" s="20" t="str">
        <f t="shared" si="194"/>
        <v/>
      </c>
      <c r="E758" s="17" t="str">
        <f t="shared" si="182"/>
        <v/>
      </c>
      <c r="F758" s="17" t="str">
        <f t="shared" si="183"/>
        <v/>
      </c>
      <c r="G758" s="17" t="str">
        <f t="shared" si="184"/>
        <v/>
      </c>
      <c r="H758" s="17" t="str">
        <f t="shared" si="195"/>
        <v/>
      </c>
      <c r="I758" s="17" t="str">
        <f t="shared" si="185"/>
        <v/>
      </c>
      <c r="J758" s="17" t="str">
        <f t="shared" si="186"/>
        <v/>
      </c>
      <c r="K758" s="17" t="str">
        <f t="shared" si="196"/>
        <v/>
      </c>
      <c r="L758" s="14" t="str">
        <f t="shared" si="193"/>
        <v/>
      </c>
      <c r="M758" s="14" t="str">
        <f t="shared" si="197"/>
        <v/>
      </c>
      <c r="N758" s="14" t="str">
        <f t="shared" si="192"/>
        <v/>
      </c>
      <c r="O758" s="14"/>
      <c r="P758" s="14"/>
      <c r="Q758" s="14"/>
      <c r="R758" s="14"/>
      <c r="S758" s="14" t="str">
        <f t="shared" si="187"/>
        <v/>
      </c>
      <c r="T758" s="14" t="str">
        <f t="shared" si="188"/>
        <v/>
      </c>
      <c r="U758" s="21" t="str">
        <f t="shared" si="189"/>
        <v/>
      </c>
      <c r="V758" s="6" t="str">
        <f t="shared" si="190"/>
        <v/>
      </c>
      <c r="W758" s="49"/>
    </row>
    <row r="759" spans="2:23" ht="13.5" customHeight="1" x14ac:dyDescent="0.25">
      <c r="B759" s="134" t="str">
        <f t="shared" si="191"/>
        <v/>
      </c>
      <c r="C759" s="136"/>
      <c r="D759" s="20" t="str">
        <f t="shared" si="194"/>
        <v/>
      </c>
      <c r="E759" s="17" t="str">
        <f t="shared" si="182"/>
        <v/>
      </c>
      <c r="F759" s="17" t="str">
        <f t="shared" si="183"/>
        <v/>
      </c>
      <c r="G759" s="17" t="str">
        <f t="shared" si="184"/>
        <v/>
      </c>
      <c r="H759" s="17" t="str">
        <f t="shared" si="195"/>
        <v/>
      </c>
      <c r="I759" s="17" t="str">
        <f t="shared" si="185"/>
        <v/>
      </c>
      <c r="J759" s="17" t="str">
        <f t="shared" si="186"/>
        <v/>
      </c>
      <c r="K759" s="17" t="str">
        <f t="shared" si="196"/>
        <v/>
      </c>
      <c r="L759" s="14" t="str">
        <f t="shared" si="193"/>
        <v/>
      </c>
      <c r="M759" s="14" t="str">
        <f t="shared" si="197"/>
        <v/>
      </c>
      <c r="N759" s="14" t="str">
        <f t="shared" si="192"/>
        <v/>
      </c>
      <c r="O759" s="14"/>
      <c r="P759" s="14"/>
      <c r="Q759" s="14"/>
      <c r="R759" s="14"/>
      <c r="S759" s="14" t="str">
        <f t="shared" si="187"/>
        <v/>
      </c>
      <c r="T759" s="14" t="str">
        <f t="shared" si="188"/>
        <v/>
      </c>
      <c r="U759" s="21" t="str">
        <f t="shared" si="189"/>
        <v/>
      </c>
      <c r="V759" s="6" t="str">
        <f t="shared" si="190"/>
        <v/>
      </c>
      <c r="W759" s="49"/>
    </row>
    <row r="760" spans="2:23" ht="13.5" customHeight="1" x14ac:dyDescent="0.25">
      <c r="B760" s="134" t="str">
        <f t="shared" si="191"/>
        <v/>
      </c>
      <c r="C760" s="136"/>
      <c r="D760" s="20" t="str">
        <f t="shared" si="194"/>
        <v/>
      </c>
      <c r="E760" s="17" t="str">
        <f t="shared" si="182"/>
        <v/>
      </c>
      <c r="F760" s="17" t="str">
        <f t="shared" si="183"/>
        <v/>
      </c>
      <c r="G760" s="17" t="str">
        <f t="shared" si="184"/>
        <v/>
      </c>
      <c r="H760" s="17" t="str">
        <f t="shared" si="195"/>
        <v/>
      </c>
      <c r="I760" s="17" t="str">
        <f t="shared" si="185"/>
        <v/>
      </c>
      <c r="J760" s="17" t="str">
        <f t="shared" si="186"/>
        <v/>
      </c>
      <c r="K760" s="17" t="str">
        <f t="shared" si="196"/>
        <v/>
      </c>
      <c r="L760" s="14" t="str">
        <f t="shared" si="193"/>
        <v/>
      </c>
      <c r="M760" s="14" t="str">
        <f t="shared" si="197"/>
        <v/>
      </c>
      <c r="N760" s="14" t="str">
        <f t="shared" si="192"/>
        <v/>
      </c>
      <c r="O760" s="14"/>
      <c r="P760" s="14"/>
      <c r="Q760" s="14"/>
      <c r="R760" s="14"/>
      <c r="S760" s="14" t="str">
        <f t="shared" si="187"/>
        <v/>
      </c>
      <c r="T760" s="14" t="str">
        <f t="shared" si="188"/>
        <v/>
      </c>
      <c r="U760" s="21" t="str">
        <f t="shared" si="189"/>
        <v/>
      </c>
      <c r="V760" s="6" t="str">
        <f t="shared" si="190"/>
        <v/>
      </c>
      <c r="W760" s="49"/>
    </row>
    <row r="761" spans="2:23" ht="13.5" customHeight="1" x14ac:dyDescent="0.25">
      <c r="B761" s="134" t="str">
        <f t="shared" si="191"/>
        <v/>
      </c>
      <c r="C761" s="136"/>
      <c r="D761" s="20" t="str">
        <f t="shared" si="194"/>
        <v/>
      </c>
      <c r="E761" s="17" t="str">
        <f t="shared" si="182"/>
        <v/>
      </c>
      <c r="F761" s="17" t="str">
        <f t="shared" si="183"/>
        <v/>
      </c>
      <c r="G761" s="17" t="str">
        <f t="shared" si="184"/>
        <v/>
      </c>
      <c r="H761" s="17" t="str">
        <f t="shared" si="195"/>
        <v/>
      </c>
      <c r="I761" s="17" t="str">
        <f t="shared" si="185"/>
        <v/>
      </c>
      <c r="J761" s="17" t="str">
        <f t="shared" si="186"/>
        <v/>
      </c>
      <c r="K761" s="17" t="str">
        <f t="shared" si="196"/>
        <v/>
      </c>
      <c r="L761" s="14" t="str">
        <f t="shared" si="193"/>
        <v/>
      </c>
      <c r="M761" s="14" t="str">
        <f t="shared" si="197"/>
        <v/>
      </c>
      <c r="N761" s="14" t="str">
        <f t="shared" si="192"/>
        <v/>
      </c>
      <c r="O761" s="14"/>
      <c r="P761" s="14"/>
      <c r="Q761" s="14"/>
      <c r="R761" s="14"/>
      <c r="S761" s="14" t="str">
        <f t="shared" si="187"/>
        <v/>
      </c>
      <c r="T761" s="14" t="str">
        <f t="shared" si="188"/>
        <v/>
      </c>
      <c r="U761" s="21" t="str">
        <f t="shared" si="189"/>
        <v/>
      </c>
      <c r="V761" s="6" t="str">
        <f t="shared" si="190"/>
        <v/>
      </c>
      <c r="W761" s="49"/>
    </row>
    <row r="762" spans="2:23" ht="13.5" customHeight="1" x14ac:dyDescent="0.25">
      <c r="B762" s="134" t="str">
        <f t="shared" si="191"/>
        <v/>
      </c>
      <c r="C762" s="136"/>
      <c r="D762" s="20" t="str">
        <f t="shared" si="194"/>
        <v/>
      </c>
      <c r="E762" s="17" t="str">
        <f t="shared" si="182"/>
        <v/>
      </c>
      <c r="F762" s="17" t="str">
        <f t="shared" si="183"/>
        <v/>
      </c>
      <c r="G762" s="17" t="str">
        <f t="shared" si="184"/>
        <v/>
      </c>
      <c r="H762" s="17" t="str">
        <f t="shared" si="195"/>
        <v/>
      </c>
      <c r="I762" s="17" t="str">
        <f t="shared" si="185"/>
        <v/>
      </c>
      <c r="J762" s="17" t="str">
        <f t="shared" si="186"/>
        <v/>
      </c>
      <c r="K762" s="17" t="str">
        <f t="shared" si="196"/>
        <v/>
      </c>
      <c r="L762" s="14" t="str">
        <f t="shared" si="193"/>
        <v/>
      </c>
      <c r="M762" s="14" t="str">
        <f t="shared" si="197"/>
        <v/>
      </c>
      <c r="N762" s="14" t="str">
        <f t="shared" si="192"/>
        <v/>
      </c>
      <c r="O762" s="14"/>
      <c r="P762" s="14"/>
      <c r="Q762" s="14"/>
      <c r="R762" s="14"/>
      <c r="S762" s="14" t="str">
        <f t="shared" si="187"/>
        <v/>
      </c>
      <c r="T762" s="14" t="str">
        <f t="shared" si="188"/>
        <v/>
      </c>
      <c r="U762" s="21" t="str">
        <f t="shared" si="189"/>
        <v/>
      </c>
      <c r="V762" s="6" t="str">
        <f t="shared" si="190"/>
        <v/>
      </c>
      <c r="W762" s="49"/>
    </row>
    <row r="763" spans="2:23" ht="13.5" customHeight="1" x14ac:dyDescent="0.25">
      <c r="B763" s="134" t="str">
        <f t="shared" si="191"/>
        <v/>
      </c>
      <c r="C763" s="136"/>
      <c r="D763" s="20" t="str">
        <f t="shared" si="194"/>
        <v/>
      </c>
      <c r="E763" s="17" t="str">
        <f t="shared" si="182"/>
        <v/>
      </c>
      <c r="F763" s="17" t="str">
        <f t="shared" si="183"/>
        <v/>
      </c>
      <c r="G763" s="17" t="str">
        <f t="shared" si="184"/>
        <v/>
      </c>
      <c r="H763" s="17" t="str">
        <f t="shared" si="195"/>
        <v/>
      </c>
      <c r="I763" s="17" t="str">
        <f t="shared" si="185"/>
        <v/>
      </c>
      <c r="J763" s="17" t="str">
        <f t="shared" si="186"/>
        <v/>
      </c>
      <c r="K763" s="17" t="str">
        <f t="shared" si="196"/>
        <v/>
      </c>
      <c r="L763" s="14" t="str">
        <f t="shared" si="193"/>
        <v/>
      </c>
      <c r="M763" s="14" t="str">
        <f t="shared" si="197"/>
        <v/>
      </c>
      <c r="N763" s="14" t="str">
        <f t="shared" si="192"/>
        <v/>
      </c>
      <c r="O763" s="14"/>
      <c r="P763" s="14"/>
      <c r="Q763" s="14"/>
      <c r="R763" s="14"/>
      <c r="S763" s="14" t="str">
        <f t="shared" si="187"/>
        <v/>
      </c>
      <c r="T763" s="14" t="str">
        <f t="shared" si="188"/>
        <v/>
      </c>
      <c r="U763" s="21" t="str">
        <f t="shared" si="189"/>
        <v/>
      </c>
      <c r="V763" s="6" t="str">
        <f t="shared" si="190"/>
        <v/>
      </c>
      <c r="W763" s="49"/>
    </row>
    <row r="764" spans="2:23" ht="13.5" customHeight="1" x14ac:dyDescent="0.25">
      <c r="B764" s="134" t="str">
        <f t="shared" si="191"/>
        <v/>
      </c>
      <c r="C764" s="136"/>
      <c r="D764" s="20" t="str">
        <f t="shared" si="194"/>
        <v/>
      </c>
      <c r="E764" s="17" t="str">
        <f t="shared" si="182"/>
        <v/>
      </c>
      <c r="F764" s="17" t="str">
        <f t="shared" si="183"/>
        <v/>
      </c>
      <c r="G764" s="17" t="str">
        <f t="shared" si="184"/>
        <v/>
      </c>
      <c r="H764" s="17" t="str">
        <f t="shared" si="195"/>
        <v/>
      </c>
      <c r="I764" s="17" t="str">
        <f t="shared" si="185"/>
        <v/>
      </c>
      <c r="J764" s="17" t="str">
        <f t="shared" si="186"/>
        <v/>
      </c>
      <c r="K764" s="17" t="str">
        <f t="shared" si="196"/>
        <v/>
      </c>
      <c r="L764" s="14" t="str">
        <f t="shared" si="193"/>
        <v/>
      </c>
      <c r="M764" s="14" t="str">
        <f t="shared" si="197"/>
        <v/>
      </c>
      <c r="N764" s="14" t="str">
        <f t="shared" si="192"/>
        <v/>
      </c>
      <c r="O764" s="14"/>
      <c r="P764" s="14"/>
      <c r="Q764" s="14"/>
      <c r="R764" s="14"/>
      <c r="S764" s="14" t="str">
        <f t="shared" si="187"/>
        <v/>
      </c>
      <c r="T764" s="14" t="str">
        <f t="shared" si="188"/>
        <v/>
      </c>
      <c r="U764" s="21" t="str">
        <f t="shared" si="189"/>
        <v/>
      </c>
      <c r="V764" s="6" t="str">
        <f t="shared" si="190"/>
        <v/>
      </c>
      <c r="W764" s="49"/>
    </row>
    <row r="765" spans="2:23" ht="13.5" customHeight="1" x14ac:dyDescent="0.25">
      <c r="B765" s="134" t="str">
        <f t="shared" si="191"/>
        <v/>
      </c>
      <c r="C765" s="136"/>
      <c r="D765" s="20" t="str">
        <f t="shared" si="194"/>
        <v/>
      </c>
      <c r="E765" s="17" t="str">
        <f t="shared" si="182"/>
        <v/>
      </c>
      <c r="F765" s="17" t="str">
        <f t="shared" si="183"/>
        <v/>
      </c>
      <c r="G765" s="17" t="str">
        <f t="shared" si="184"/>
        <v/>
      </c>
      <c r="H765" s="17" t="str">
        <f t="shared" si="195"/>
        <v/>
      </c>
      <c r="I765" s="17" t="str">
        <f t="shared" si="185"/>
        <v/>
      </c>
      <c r="J765" s="17" t="str">
        <f t="shared" si="186"/>
        <v/>
      </c>
      <c r="K765" s="17" t="str">
        <f t="shared" si="196"/>
        <v/>
      </c>
      <c r="L765" s="14" t="str">
        <f t="shared" si="193"/>
        <v/>
      </c>
      <c r="M765" s="14" t="str">
        <f t="shared" si="197"/>
        <v/>
      </c>
      <c r="N765" s="14" t="str">
        <f t="shared" si="192"/>
        <v/>
      </c>
      <c r="O765" s="14"/>
      <c r="P765" s="14"/>
      <c r="Q765" s="14"/>
      <c r="R765" s="14"/>
      <c r="S765" s="14" t="str">
        <f t="shared" si="187"/>
        <v/>
      </c>
      <c r="T765" s="14" t="str">
        <f t="shared" si="188"/>
        <v/>
      </c>
      <c r="U765" s="21" t="str">
        <f t="shared" si="189"/>
        <v/>
      </c>
      <c r="V765" s="6" t="str">
        <f t="shared" si="190"/>
        <v/>
      </c>
      <c r="W765" s="49"/>
    </row>
    <row r="766" spans="2:23" ht="13.5" customHeight="1" x14ac:dyDescent="0.25">
      <c r="B766" s="134" t="str">
        <f t="shared" si="191"/>
        <v/>
      </c>
      <c r="C766" s="136"/>
      <c r="D766" s="20" t="str">
        <f t="shared" si="194"/>
        <v/>
      </c>
      <c r="E766" s="17" t="str">
        <f t="shared" si="182"/>
        <v/>
      </c>
      <c r="F766" s="17" t="str">
        <f t="shared" si="183"/>
        <v/>
      </c>
      <c r="G766" s="17" t="str">
        <f t="shared" si="184"/>
        <v/>
      </c>
      <c r="H766" s="17" t="str">
        <f t="shared" si="195"/>
        <v/>
      </c>
      <c r="I766" s="17" t="str">
        <f t="shared" si="185"/>
        <v/>
      </c>
      <c r="J766" s="17" t="str">
        <f t="shared" si="186"/>
        <v/>
      </c>
      <c r="K766" s="17" t="str">
        <f t="shared" si="196"/>
        <v/>
      </c>
      <c r="L766" s="14" t="str">
        <f t="shared" si="193"/>
        <v/>
      </c>
      <c r="M766" s="14" t="str">
        <f t="shared" si="197"/>
        <v/>
      </c>
      <c r="N766" s="14" t="str">
        <f t="shared" si="192"/>
        <v/>
      </c>
      <c r="O766" s="14"/>
      <c r="P766" s="14"/>
      <c r="Q766" s="14"/>
      <c r="R766" s="14"/>
      <c r="S766" s="14" t="str">
        <f t="shared" si="187"/>
        <v/>
      </c>
      <c r="T766" s="14" t="str">
        <f t="shared" si="188"/>
        <v/>
      </c>
      <c r="U766" s="21" t="str">
        <f t="shared" si="189"/>
        <v/>
      </c>
      <c r="V766" s="6" t="str">
        <f t="shared" si="190"/>
        <v/>
      </c>
      <c r="W766" s="49"/>
    </row>
    <row r="767" spans="2:23" ht="13.5" customHeight="1" x14ac:dyDescent="0.25">
      <c r="B767" s="134" t="str">
        <f t="shared" si="191"/>
        <v/>
      </c>
      <c r="C767" s="136"/>
      <c r="D767" s="20" t="str">
        <f t="shared" si="194"/>
        <v/>
      </c>
      <c r="E767" s="17" t="str">
        <f t="shared" si="182"/>
        <v/>
      </c>
      <c r="F767" s="17" t="str">
        <f t="shared" si="183"/>
        <v/>
      </c>
      <c r="G767" s="17" t="str">
        <f t="shared" si="184"/>
        <v/>
      </c>
      <c r="H767" s="17" t="str">
        <f t="shared" si="195"/>
        <v/>
      </c>
      <c r="I767" s="17" t="str">
        <f t="shared" si="185"/>
        <v/>
      </c>
      <c r="J767" s="17" t="str">
        <f t="shared" si="186"/>
        <v/>
      </c>
      <c r="K767" s="17" t="str">
        <f t="shared" si="196"/>
        <v/>
      </c>
      <c r="L767" s="14" t="str">
        <f t="shared" si="193"/>
        <v/>
      </c>
      <c r="M767" s="14" t="str">
        <f t="shared" si="197"/>
        <v/>
      </c>
      <c r="N767" s="14" t="str">
        <f t="shared" si="192"/>
        <v/>
      </c>
      <c r="O767" s="14"/>
      <c r="P767" s="14"/>
      <c r="Q767" s="14"/>
      <c r="R767" s="14"/>
      <c r="S767" s="14" t="str">
        <f t="shared" si="187"/>
        <v/>
      </c>
      <c r="T767" s="14" t="str">
        <f t="shared" si="188"/>
        <v/>
      </c>
      <c r="U767" s="21" t="str">
        <f t="shared" si="189"/>
        <v/>
      </c>
      <c r="V767" s="6" t="str">
        <f t="shared" si="190"/>
        <v/>
      </c>
      <c r="W767" s="49"/>
    </row>
    <row r="768" spans="2:23" ht="13.5" customHeight="1" x14ac:dyDescent="0.25">
      <c r="B768" s="134" t="str">
        <f t="shared" si="191"/>
        <v/>
      </c>
      <c r="C768" s="136"/>
      <c r="D768" s="20" t="str">
        <f t="shared" si="194"/>
        <v/>
      </c>
      <c r="E768" s="17" t="str">
        <f t="shared" si="182"/>
        <v/>
      </c>
      <c r="F768" s="17" t="str">
        <f t="shared" si="183"/>
        <v/>
      </c>
      <c r="G768" s="17" t="str">
        <f t="shared" si="184"/>
        <v/>
      </c>
      <c r="H768" s="17" t="str">
        <f t="shared" si="195"/>
        <v/>
      </c>
      <c r="I768" s="17" t="str">
        <f t="shared" si="185"/>
        <v/>
      </c>
      <c r="J768" s="17" t="str">
        <f t="shared" si="186"/>
        <v/>
      </c>
      <c r="K768" s="17" t="str">
        <f t="shared" si="196"/>
        <v/>
      </c>
      <c r="L768" s="14" t="str">
        <f t="shared" si="193"/>
        <v/>
      </c>
      <c r="M768" s="14" t="str">
        <f t="shared" si="197"/>
        <v/>
      </c>
      <c r="N768" s="14" t="str">
        <f t="shared" si="192"/>
        <v/>
      </c>
      <c r="O768" s="14"/>
      <c r="P768" s="14"/>
      <c r="Q768" s="14"/>
      <c r="R768" s="14"/>
      <c r="S768" s="14" t="str">
        <f t="shared" si="187"/>
        <v/>
      </c>
      <c r="T768" s="14" t="str">
        <f t="shared" si="188"/>
        <v/>
      </c>
      <c r="U768" s="21" t="str">
        <f t="shared" si="189"/>
        <v/>
      </c>
      <c r="V768" s="6" t="str">
        <f t="shared" si="190"/>
        <v/>
      </c>
      <c r="W768" s="49"/>
    </row>
    <row r="769" spans="2:23" ht="13.5" customHeight="1" x14ac:dyDescent="0.25">
      <c r="B769" s="134" t="str">
        <f t="shared" si="191"/>
        <v/>
      </c>
      <c r="C769" s="136"/>
      <c r="D769" s="20" t="str">
        <f t="shared" si="194"/>
        <v/>
      </c>
      <c r="E769" s="17" t="str">
        <f t="shared" si="182"/>
        <v/>
      </c>
      <c r="F769" s="17" t="str">
        <f t="shared" si="183"/>
        <v/>
      </c>
      <c r="G769" s="17" t="str">
        <f t="shared" si="184"/>
        <v/>
      </c>
      <c r="H769" s="17" t="str">
        <f t="shared" si="195"/>
        <v/>
      </c>
      <c r="I769" s="17" t="str">
        <f t="shared" si="185"/>
        <v/>
      </c>
      <c r="J769" s="17" t="str">
        <f t="shared" si="186"/>
        <v/>
      </c>
      <c r="K769" s="17" t="str">
        <f t="shared" si="196"/>
        <v/>
      </c>
      <c r="L769" s="14" t="str">
        <f t="shared" si="193"/>
        <v/>
      </c>
      <c r="M769" s="14" t="str">
        <f t="shared" si="197"/>
        <v/>
      </c>
      <c r="N769" s="14" t="str">
        <f t="shared" si="192"/>
        <v/>
      </c>
      <c r="O769" s="14"/>
      <c r="P769" s="14"/>
      <c r="Q769" s="14"/>
      <c r="R769" s="14"/>
      <c r="S769" s="14" t="str">
        <f t="shared" si="187"/>
        <v/>
      </c>
      <c r="T769" s="14" t="str">
        <f t="shared" si="188"/>
        <v/>
      </c>
      <c r="U769" s="21" t="str">
        <f t="shared" si="189"/>
        <v/>
      </c>
      <c r="V769" s="6" t="str">
        <f t="shared" si="190"/>
        <v/>
      </c>
      <c r="W769" s="49"/>
    </row>
    <row r="770" spans="2:23" ht="13.5" customHeight="1" x14ac:dyDescent="0.25">
      <c r="B770" s="134" t="str">
        <f t="shared" si="191"/>
        <v/>
      </c>
      <c r="C770" s="136"/>
      <c r="D770" s="20" t="str">
        <f t="shared" si="194"/>
        <v/>
      </c>
      <c r="E770" s="17" t="str">
        <f t="shared" ref="E770:E833" si="198">IF(C770="","",C770^Lambda2)</f>
        <v/>
      </c>
      <c r="F770" s="17" t="str">
        <f t="shared" ref="F770:F833" si="199">IF(C770="","",mr_lcl)</f>
        <v/>
      </c>
      <c r="G770" s="17" t="str">
        <f t="shared" ref="G770:G833" si="200">IF(C770="","",mr_uclB)</f>
        <v/>
      </c>
      <c r="H770" s="17" t="str">
        <f t="shared" si="195"/>
        <v/>
      </c>
      <c r="I770" s="17" t="str">
        <f t="shared" ref="I770:I833" si="201">IF(C770="","",i_lclB)</f>
        <v/>
      </c>
      <c r="J770" s="17" t="str">
        <f t="shared" ref="J770:J833" si="202">IF(C770="","",i_uclB)</f>
        <v/>
      </c>
      <c r="K770" s="17" t="str">
        <f t="shared" si="196"/>
        <v/>
      </c>
      <c r="L770" s="14" t="str">
        <f t="shared" si="193"/>
        <v/>
      </c>
      <c r="M770" s="14" t="str">
        <f t="shared" si="197"/>
        <v/>
      </c>
      <c r="N770" s="14" t="str">
        <f t="shared" si="192"/>
        <v/>
      </c>
      <c r="O770" s="14"/>
      <c r="P770" s="14"/>
      <c r="Q770" s="14"/>
      <c r="R770" s="14"/>
      <c r="S770" s="14" t="str">
        <f t="shared" ref="S770:S833" si="203">IF(C770="","",IF(OR(AND(osc=TRUE,COUNT(C770:C783)=14,C770&gt;C771,C771&lt;C772,C772&gt;C773,C773&lt;C774,C774&gt;C775,C775&lt;C776,C776&gt;C777,C777&lt;C778,C778&gt;C779,C779&lt;C780,C780&gt;C781,C781&lt;C782,C782&gt;C783),AND(osc=TRUE,COUNT(C770:C783)=14,C770&lt;C771,C771&gt;C772,C772&lt;C773,C773&gt;C774,C774&lt;C775,C775&gt;C776,C776&lt;C777,C777&gt;C778,C778&lt;C779,C779&gt;C780,C780&lt;C781,C781&gt;C782,C782&lt;C783)),"SPECIAL CAUSE-Ind Oscillations",""))</f>
        <v/>
      </c>
      <c r="T770" s="14" t="str">
        <f t="shared" ref="T770:T833" si="204">IF(C770="","",IF(AND(var_red=TRUE,i_avg+I_std&gt;MAX(E770:E784),i_avg-I_std&lt;MIN(E770:E784),COUNT(E770:E784)=15),"SPECIAL CAUSE-Variation Reduced",""))</f>
        <v/>
      </c>
      <c r="U770" s="21" t="str">
        <f t="shared" si="189"/>
        <v/>
      </c>
      <c r="V770" s="6" t="str">
        <f t="shared" si="190"/>
        <v/>
      </c>
      <c r="W770" s="49"/>
    </row>
    <row r="771" spans="2:23" ht="13.5" customHeight="1" x14ac:dyDescent="0.25">
      <c r="B771" s="134" t="str">
        <f t="shared" si="191"/>
        <v/>
      </c>
      <c r="C771" s="136"/>
      <c r="D771" s="20" t="str">
        <f t="shared" si="194"/>
        <v/>
      </c>
      <c r="E771" s="17" t="str">
        <f t="shared" si="198"/>
        <v/>
      </c>
      <c r="F771" s="17" t="str">
        <f t="shared" si="199"/>
        <v/>
      </c>
      <c r="G771" s="17" t="str">
        <f t="shared" si="200"/>
        <v/>
      </c>
      <c r="H771" s="17" t="str">
        <f t="shared" si="195"/>
        <v/>
      </c>
      <c r="I771" s="17" t="str">
        <f t="shared" si="201"/>
        <v/>
      </c>
      <c r="J771" s="17" t="str">
        <f t="shared" si="202"/>
        <v/>
      </c>
      <c r="K771" s="17" t="str">
        <f t="shared" si="196"/>
        <v/>
      </c>
      <c r="L771" s="14" t="str">
        <f t="shared" si="193"/>
        <v/>
      </c>
      <c r="M771" s="14" t="str">
        <f t="shared" si="197"/>
        <v/>
      </c>
      <c r="N771" s="14" t="str">
        <f t="shared" si="192"/>
        <v/>
      </c>
      <c r="O771" s="14"/>
      <c r="P771" s="14"/>
      <c r="Q771" s="14"/>
      <c r="R771" s="14"/>
      <c r="S771" s="14" t="str">
        <f t="shared" si="203"/>
        <v/>
      </c>
      <c r="T771" s="14" t="str">
        <f t="shared" si="204"/>
        <v/>
      </c>
      <c r="U771" s="21" t="str">
        <f t="shared" ref="U771:U834" si="205">IF(C771="","",IF(L771&lt;&gt;"",L771,IF(M771&lt;&gt;"",M771,IF(N771&lt;&gt;"",N771,IF(S771&lt;&gt;"",S771,IF(T771&lt;&gt;"",T771,"Common Cause"))))))</f>
        <v/>
      </c>
      <c r="V771" s="6" t="str">
        <f t="shared" ref="V771:V834" si="206">IF(C771="","",IF(OR(L771&gt;"",M771&gt;"",N771&gt;"",S771&gt;"",T771&gt;""),"UNSTABLE","stable"))</f>
        <v/>
      </c>
      <c r="W771" s="49"/>
    </row>
    <row r="772" spans="2:23" ht="13.5" customHeight="1" x14ac:dyDescent="0.25">
      <c r="B772" s="134" t="str">
        <f t="shared" ref="B772:B835" si="207">IF(C772="","",IF(_xlfn.ISFORMULA(B771),B771+1,""))</f>
        <v/>
      </c>
      <c r="C772" s="136"/>
      <c r="D772" s="20" t="str">
        <f t="shared" si="194"/>
        <v/>
      </c>
      <c r="E772" s="17" t="str">
        <f t="shared" si="198"/>
        <v/>
      </c>
      <c r="F772" s="17" t="str">
        <f t="shared" si="199"/>
        <v/>
      </c>
      <c r="G772" s="17" t="str">
        <f t="shared" si="200"/>
        <v/>
      </c>
      <c r="H772" s="17" t="str">
        <f t="shared" si="195"/>
        <v/>
      </c>
      <c r="I772" s="17" t="str">
        <f t="shared" si="201"/>
        <v/>
      </c>
      <c r="J772" s="17" t="str">
        <f t="shared" si="202"/>
        <v/>
      </c>
      <c r="K772" s="17" t="str">
        <f t="shared" si="196"/>
        <v/>
      </c>
      <c r="L772" s="14" t="str">
        <f t="shared" si="193"/>
        <v/>
      </c>
      <c r="M772" s="14" t="str">
        <f t="shared" si="197"/>
        <v/>
      </c>
      <c r="N772" s="14" t="str">
        <f t="shared" ref="N772:N835" si="208">IF(C772="","",IF(AND(COUNT(D772:D780)=9,OR(MAX(D772:D780)&lt;AVERAGE(D:D),MIN(D772:D780)&gt;AVERAGE(D:D))),"MR Shift",IF(AND(COUNT(E772:E780)=9,OR(MAX(E772:E780)&lt;AVERAGE(E:E),MIN(E772:E780)&gt;AVERAGE(E:E))),"SPECIAL CAUSE-Ind Shift","")))</f>
        <v/>
      </c>
      <c r="O772" s="14"/>
      <c r="P772" s="14"/>
      <c r="Q772" s="14"/>
      <c r="R772" s="14"/>
      <c r="S772" s="14" t="str">
        <f t="shared" si="203"/>
        <v/>
      </c>
      <c r="T772" s="14" t="str">
        <f t="shared" si="204"/>
        <v/>
      </c>
      <c r="U772" s="21" t="str">
        <f t="shared" si="205"/>
        <v/>
      </c>
      <c r="V772" s="6" t="str">
        <f t="shared" si="206"/>
        <v/>
      </c>
      <c r="W772" s="49"/>
    </row>
    <row r="773" spans="2:23" ht="13.5" customHeight="1" x14ac:dyDescent="0.25">
      <c r="B773" s="134" t="str">
        <f t="shared" si="207"/>
        <v/>
      </c>
      <c r="C773" s="136"/>
      <c r="D773" s="20" t="str">
        <f t="shared" si="194"/>
        <v/>
      </c>
      <c r="E773" s="17" t="str">
        <f t="shared" si="198"/>
        <v/>
      </c>
      <c r="F773" s="17" t="str">
        <f t="shared" si="199"/>
        <v/>
      </c>
      <c r="G773" s="17" t="str">
        <f t="shared" si="200"/>
        <v/>
      </c>
      <c r="H773" s="17" t="str">
        <f t="shared" si="195"/>
        <v/>
      </c>
      <c r="I773" s="17" t="str">
        <f t="shared" si="201"/>
        <v/>
      </c>
      <c r="J773" s="17" t="str">
        <f t="shared" si="202"/>
        <v/>
      </c>
      <c r="K773" s="17" t="str">
        <f t="shared" si="196"/>
        <v/>
      </c>
      <c r="L773" s="14" t="str">
        <f t="shared" si="193"/>
        <v/>
      </c>
      <c r="M773" s="14" t="str">
        <f t="shared" si="197"/>
        <v/>
      </c>
      <c r="N773" s="14" t="str">
        <f t="shared" si="208"/>
        <v/>
      </c>
      <c r="O773" s="14"/>
      <c r="P773" s="14"/>
      <c r="Q773" s="14"/>
      <c r="R773" s="14"/>
      <c r="S773" s="14" t="str">
        <f t="shared" si="203"/>
        <v/>
      </c>
      <c r="T773" s="14" t="str">
        <f t="shared" si="204"/>
        <v/>
      </c>
      <c r="U773" s="21" t="str">
        <f t="shared" si="205"/>
        <v/>
      </c>
      <c r="V773" s="6" t="str">
        <f t="shared" si="206"/>
        <v/>
      </c>
      <c r="W773" s="49"/>
    </row>
    <row r="774" spans="2:23" ht="13.5" customHeight="1" x14ac:dyDescent="0.25">
      <c r="B774" s="134" t="str">
        <f t="shared" si="207"/>
        <v/>
      </c>
      <c r="C774" s="136"/>
      <c r="D774" s="20" t="str">
        <f t="shared" si="194"/>
        <v/>
      </c>
      <c r="E774" s="17" t="str">
        <f t="shared" si="198"/>
        <v/>
      </c>
      <c r="F774" s="17" t="str">
        <f t="shared" si="199"/>
        <v/>
      </c>
      <c r="G774" s="17" t="str">
        <f t="shared" si="200"/>
        <v/>
      </c>
      <c r="H774" s="17" t="str">
        <f t="shared" si="195"/>
        <v/>
      </c>
      <c r="I774" s="17" t="str">
        <f t="shared" si="201"/>
        <v/>
      </c>
      <c r="J774" s="17" t="str">
        <f t="shared" si="202"/>
        <v/>
      </c>
      <c r="K774" s="17" t="str">
        <f t="shared" si="196"/>
        <v/>
      </c>
      <c r="L774" s="14" t="str">
        <f t="shared" si="193"/>
        <v/>
      </c>
      <c r="M774" s="14" t="str">
        <f t="shared" si="197"/>
        <v/>
      </c>
      <c r="N774" s="14" t="str">
        <f t="shared" si="208"/>
        <v/>
      </c>
      <c r="O774" s="14"/>
      <c r="P774" s="14"/>
      <c r="Q774" s="14"/>
      <c r="R774" s="14"/>
      <c r="S774" s="14" t="str">
        <f t="shared" si="203"/>
        <v/>
      </c>
      <c r="T774" s="14" t="str">
        <f t="shared" si="204"/>
        <v/>
      </c>
      <c r="U774" s="21" t="str">
        <f t="shared" si="205"/>
        <v/>
      </c>
      <c r="V774" s="6" t="str">
        <f t="shared" si="206"/>
        <v/>
      </c>
      <c r="W774" s="49"/>
    </row>
    <row r="775" spans="2:23" ht="13.5" customHeight="1" x14ac:dyDescent="0.25">
      <c r="B775" s="134" t="str">
        <f t="shared" si="207"/>
        <v/>
      </c>
      <c r="C775" s="136"/>
      <c r="D775" s="20" t="str">
        <f t="shared" si="194"/>
        <v/>
      </c>
      <c r="E775" s="17" t="str">
        <f t="shared" si="198"/>
        <v/>
      </c>
      <c r="F775" s="17" t="str">
        <f t="shared" si="199"/>
        <v/>
      </c>
      <c r="G775" s="17" t="str">
        <f t="shared" si="200"/>
        <v/>
      </c>
      <c r="H775" s="17" t="str">
        <f t="shared" si="195"/>
        <v/>
      </c>
      <c r="I775" s="17" t="str">
        <f t="shared" si="201"/>
        <v/>
      </c>
      <c r="J775" s="17" t="str">
        <f t="shared" si="202"/>
        <v/>
      </c>
      <c r="K775" s="17" t="str">
        <f t="shared" si="196"/>
        <v/>
      </c>
      <c r="L775" s="14" t="str">
        <f t="shared" si="193"/>
        <v/>
      </c>
      <c r="M775" s="14" t="str">
        <f t="shared" si="197"/>
        <v/>
      </c>
      <c r="N775" s="14" t="str">
        <f t="shared" si="208"/>
        <v/>
      </c>
      <c r="O775" s="14"/>
      <c r="P775" s="14"/>
      <c r="Q775" s="14"/>
      <c r="R775" s="14"/>
      <c r="S775" s="14" t="str">
        <f t="shared" si="203"/>
        <v/>
      </c>
      <c r="T775" s="14" t="str">
        <f t="shared" si="204"/>
        <v/>
      </c>
      <c r="U775" s="21" t="str">
        <f t="shared" si="205"/>
        <v/>
      </c>
      <c r="V775" s="6" t="str">
        <f t="shared" si="206"/>
        <v/>
      </c>
      <c r="W775" s="49"/>
    </row>
    <row r="776" spans="2:23" ht="13.5" customHeight="1" x14ac:dyDescent="0.25">
      <c r="B776" s="134" t="str">
        <f t="shared" si="207"/>
        <v/>
      </c>
      <c r="C776" s="136"/>
      <c r="D776" s="20" t="str">
        <f t="shared" si="194"/>
        <v/>
      </c>
      <c r="E776" s="17" t="str">
        <f t="shared" si="198"/>
        <v/>
      </c>
      <c r="F776" s="17" t="str">
        <f t="shared" si="199"/>
        <v/>
      </c>
      <c r="G776" s="17" t="str">
        <f t="shared" si="200"/>
        <v/>
      </c>
      <c r="H776" s="17" t="str">
        <f t="shared" si="195"/>
        <v/>
      </c>
      <c r="I776" s="17" t="str">
        <f t="shared" si="201"/>
        <v/>
      </c>
      <c r="J776" s="17" t="str">
        <f t="shared" si="202"/>
        <v/>
      </c>
      <c r="K776" s="17" t="str">
        <f t="shared" si="196"/>
        <v/>
      </c>
      <c r="L776" s="14" t="str">
        <f t="shared" si="193"/>
        <v/>
      </c>
      <c r="M776" s="14" t="str">
        <f t="shared" si="197"/>
        <v/>
      </c>
      <c r="N776" s="14" t="str">
        <f t="shared" si="208"/>
        <v/>
      </c>
      <c r="O776" s="14"/>
      <c r="P776" s="14"/>
      <c r="Q776" s="14"/>
      <c r="R776" s="14"/>
      <c r="S776" s="14" t="str">
        <f t="shared" si="203"/>
        <v/>
      </c>
      <c r="T776" s="14" t="str">
        <f t="shared" si="204"/>
        <v/>
      </c>
      <c r="U776" s="21" t="str">
        <f t="shared" si="205"/>
        <v/>
      </c>
      <c r="V776" s="6" t="str">
        <f t="shared" si="206"/>
        <v/>
      </c>
      <c r="W776" s="49"/>
    </row>
    <row r="777" spans="2:23" ht="13.5" customHeight="1" x14ac:dyDescent="0.25">
      <c r="B777" s="134" t="str">
        <f t="shared" si="207"/>
        <v/>
      </c>
      <c r="C777" s="136"/>
      <c r="D777" s="20" t="str">
        <f t="shared" si="194"/>
        <v/>
      </c>
      <c r="E777" s="17" t="str">
        <f t="shared" si="198"/>
        <v/>
      </c>
      <c r="F777" s="17" t="str">
        <f t="shared" si="199"/>
        <v/>
      </c>
      <c r="G777" s="17" t="str">
        <f t="shared" si="200"/>
        <v/>
      </c>
      <c r="H777" s="17" t="str">
        <f t="shared" si="195"/>
        <v/>
      </c>
      <c r="I777" s="17" t="str">
        <f t="shared" si="201"/>
        <v/>
      </c>
      <c r="J777" s="17" t="str">
        <f t="shared" si="202"/>
        <v/>
      </c>
      <c r="K777" s="17" t="str">
        <f t="shared" si="196"/>
        <v/>
      </c>
      <c r="L777" s="14" t="str">
        <f t="shared" si="193"/>
        <v/>
      </c>
      <c r="M777" s="14" t="str">
        <f t="shared" si="197"/>
        <v/>
      </c>
      <c r="N777" s="14" t="str">
        <f t="shared" si="208"/>
        <v/>
      </c>
      <c r="O777" s="14"/>
      <c r="P777" s="14"/>
      <c r="Q777" s="14"/>
      <c r="R777" s="14"/>
      <c r="S777" s="14" t="str">
        <f t="shared" si="203"/>
        <v/>
      </c>
      <c r="T777" s="14" t="str">
        <f t="shared" si="204"/>
        <v/>
      </c>
      <c r="U777" s="21" t="str">
        <f t="shared" si="205"/>
        <v/>
      </c>
      <c r="V777" s="6" t="str">
        <f t="shared" si="206"/>
        <v/>
      </c>
      <c r="W777" s="49"/>
    </row>
    <row r="778" spans="2:23" ht="13.5" customHeight="1" x14ac:dyDescent="0.25">
      <c r="B778" s="134" t="str">
        <f t="shared" si="207"/>
        <v/>
      </c>
      <c r="C778" s="136"/>
      <c r="D778" s="20" t="str">
        <f t="shared" si="194"/>
        <v/>
      </c>
      <c r="E778" s="17" t="str">
        <f t="shared" si="198"/>
        <v/>
      </c>
      <c r="F778" s="17" t="str">
        <f t="shared" si="199"/>
        <v/>
      </c>
      <c r="G778" s="17" t="str">
        <f t="shared" si="200"/>
        <v/>
      </c>
      <c r="H778" s="17" t="str">
        <f t="shared" si="195"/>
        <v/>
      </c>
      <c r="I778" s="17" t="str">
        <f t="shared" si="201"/>
        <v/>
      </c>
      <c r="J778" s="17" t="str">
        <f t="shared" si="202"/>
        <v/>
      </c>
      <c r="K778" s="17" t="str">
        <f t="shared" si="196"/>
        <v/>
      </c>
      <c r="L778" s="14" t="str">
        <f t="shared" si="193"/>
        <v/>
      </c>
      <c r="M778" s="14" t="str">
        <f t="shared" si="197"/>
        <v/>
      </c>
      <c r="N778" s="14" t="str">
        <f t="shared" si="208"/>
        <v/>
      </c>
      <c r="O778" s="14"/>
      <c r="P778" s="14"/>
      <c r="Q778" s="14"/>
      <c r="R778" s="14"/>
      <c r="S778" s="14" t="str">
        <f t="shared" si="203"/>
        <v/>
      </c>
      <c r="T778" s="14" t="str">
        <f t="shared" si="204"/>
        <v/>
      </c>
      <c r="U778" s="21" t="str">
        <f t="shared" si="205"/>
        <v/>
      </c>
      <c r="V778" s="6" t="str">
        <f t="shared" si="206"/>
        <v/>
      </c>
      <c r="W778" s="49"/>
    </row>
    <row r="779" spans="2:23" ht="13.5" customHeight="1" x14ac:dyDescent="0.25">
      <c r="B779" s="134" t="str">
        <f t="shared" si="207"/>
        <v/>
      </c>
      <c r="C779" s="136"/>
      <c r="D779" s="20" t="str">
        <f t="shared" si="194"/>
        <v/>
      </c>
      <c r="E779" s="17" t="str">
        <f t="shared" si="198"/>
        <v/>
      </c>
      <c r="F779" s="17" t="str">
        <f t="shared" si="199"/>
        <v/>
      </c>
      <c r="G779" s="17" t="str">
        <f t="shared" si="200"/>
        <v/>
      </c>
      <c r="H779" s="17" t="str">
        <f t="shared" si="195"/>
        <v/>
      </c>
      <c r="I779" s="17" t="str">
        <f t="shared" si="201"/>
        <v/>
      </c>
      <c r="J779" s="17" t="str">
        <f t="shared" si="202"/>
        <v/>
      </c>
      <c r="K779" s="17" t="str">
        <f t="shared" si="196"/>
        <v/>
      </c>
      <c r="L779" s="14" t="str">
        <f t="shared" si="193"/>
        <v/>
      </c>
      <c r="M779" s="14" t="str">
        <f t="shared" si="197"/>
        <v/>
      </c>
      <c r="N779" s="14" t="str">
        <f t="shared" si="208"/>
        <v/>
      </c>
      <c r="O779" s="14"/>
      <c r="P779" s="14"/>
      <c r="Q779" s="14"/>
      <c r="R779" s="14"/>
      <c r="S779" s="14" t="str">
        <f t="shared" si="203"/>
        <v/>
      </c>
      <c r="T779" s="14" t="str">
        <f t="shared" si="204"/>
        <v/>
      </c>
      <c r="U779" s="21" t="str">
        <f t="shared" si="205"/>
        <v/>
      </c>
      <c r="V779" s="6" t="str">
        <f t="shared" si="206"/>
        <v/>
      </c>
      <c r="W779" s="49"/>
    </row>
    <row r="780" spans="2:23" ht="13.5" customHeight="1" x14ac:dyDescent="0.25">
      <c r="B780" s="134" t="str">
        <f t="shared" si="207"/>
        <v/>
      </c>
      <c r="C780" s="136"/>
      <c r="D780" s="20" t="str">
        <f t="shared" si="194"/>
        <v/>
      </c>
      <c r="E780" s="17" t="str">
        <f t="shared" si="198"/>
        <v/>
      </c>
      <c r="F780" s="17" t="str">
        <f t="shared" si="199"/>
        <v/>
      </c>
      <c r="G780" s="17" t="str">
        <f t="shared" si="200"/>
        <v/>
      </c>
      <c r="H780" s="17" t="str">
        <f t="shared" si="195"/>
        <v/>
      </c>
      <c r="I780" s="17" t="str">
        <f t="shared" si="201"/>
        <v/>
      </c>
      <c r="J780" s="17" t="str">
        <f t="shared" si="202"/>
        <v/>
      </c>
      <c r="K780" s="17" t="str">
        <f t="shared" si="196"/>
        <v/>
      </c>
      <c r="L780" s="14" t="str">
        <f t="shared" si="193"/>
        <v/>
      </c>
      <c r="M780" s="14" t="str">
        <f t="shared" si="197"/>
        <v/>
      </c>
      <c r="N780" s="14" t="str">
        <f t="shared" si="208"/>
        <v/>
      </c>
      <c r="O780" s="14"/>
      <c r="P780" s="14"/>
      <c r="Q780" s="14"/>
      <c r="R780" s="14"/>
      <c r="S780" s="14" t="str">
        <f t="shared" si="203"/>
        <v/>
      </c>
      <c r="T780" s="14" t="str">
        <f t="shared" si="204"/>
        <v/>
      </c>
      <c r="U780" s="21" t="str">
        <f t="shared" si="205"/>
        <v/>
      </c>
      <c r="V780" s="6" t="str">
        <f t="shared" si="206"/>
        <v/>
      </c>
      <c r="W780" s="49"/>
    </row>
    <row r="781" spans="2:23" ht="13.5" customHeight="1" x14ac:dyDescent="0.25">
      <c r="B781" s="134" t="str">
        <f t="shared" si="207"/>
        <v/>
      </c>
      <c r="C781" s="136"/>
      <c r="D781" s="20" t="str">
        <f t="shared" si="194"/>
        <v/>
      </c>
      <c r="E781" s="17" t="str">
        <f t="shared" si="198"/>
        <v/>
      </c>
      <c r="F781" s="17" t="str">
        <f t="shared" si="199"/>
        <v/>
      </c>
      <c r="G781" s="17" t="str">
        <f t="shared" si="200"/>
        <v/>
      </c>
      <c r="H781" s="17" t="str">
        <f t="shared" si="195"/>
        <v/>
      </c>
      <c r="I781" s="17" t="str">
        <f t="shared" si="201"/>
        <v/>
      </c>
      <c r="J781" s="17" t="str">
        <f t="shared" si="202"/>
        <v/>
      </c>
      <c r="K781" s="17" t="str">
        <f t="shared" si="196"/>
        <v/>
      </c>
      <c r="L781" s="14" t="str">
        <f t="shared" si="193"/>
        <v/>
      </c>
      <c r="M781" s="14" t="str">
        <f t="shared" si="197"/>
        <v/>
      </c>
      <c r="N781" s="14" t="str">
        <f t="shared" si="208"/>
        <v/>
      </c>
      <c r="O781" s="14"/>
      <c r="P781" s="14"/>
      <c r="Q781" s="14"/>
      <c r="R781" s="14"/>
      <c r="S781" s="14" t="str">
        <f t="shared" si="203"/>
        <v/>
      </c>
      <c r="T781" s="14" t="str">
        <f t="shared" si="204"/>
        <v/>
      </c>
      <c r="U781" s="21" t="str">
        <f t="shared" si="205"/>
        <v/>
      </c>
      <c r="V781" s="6" t="str">
        <f t="shared" si="206"/>
        <v/>
      </c>
      <c r="W781" s="49"/>
    </row>
    <row r="782" spans="2:23" ht="13.5" customHeight="1" x14ac:dyDescent="0.25">
      <c r="B782" s="134" t="str">
        <f t="shared" si="207"/>
        <v/>
      </c>
      <c r="C782" s="136"/>
      <c r="D782" s="20" t="str">
        <f t="shared" si="194"/>
        <v/>
      </c>
      <c r="E782" s="17" t="str">
        <f t="shared" si="198"/>
        <v/>
      </c>
      <c r="F782" s="17" t="str">
        <f t="shared" si="199"/>
        <v/>
      </c>
      <c r="G782" s="17" t="str">
        <f t="shared" si="200"/>
        <v/>
      </c>
      <c r="H782" s="17" t="str">
        <f t="shared" si="195"/>
        <v/>
      </c>
      <c r="I782" s="17" t="str">
        <f t="shared" si="201"/>
        <v/>
      </c>
      <c r="J782" s="17" t="str">
        <f t="shared" si="202"/>
        <v/>
      </c>
      <c r="K782" s="17" t="str">
        <f t="shared" si="196"/>
        <v/>
      </c>
      <c r="L782" s="14" t="str">
        <f t="shared" si="193"/>
        <v/>
      </c>
      <c r="M782" s="14" t="str">
        <f t="shared" si="197"/>
        <v/>
      </c>
      <c r="N782" s="14" t="str">
        <f t="shared" si="208"/>
        <v/>
      </c>
      <c r="O782" s="14"/>
      <c r="P782" s="14"/>
      <c r="Q782" s="14"/>
      <c r="R782" s="14"/>
      <c r="S782" s="14" t="str">
        <f t="shared" si="203"/>
        <v/>
      </c>
      <c r="T782" s="14" t="str">
        <f t="shared" si="204"/>
        <v/>
      </c>
      <c r="U782" s="21" t="str">
        <f t="shared" si="205"/>
        <v/>
      </c>
      <c r="V782" s="6" t="str">
        <f t="shared" si="206"/>
        <v/>
      </c>
      <c r="W782" s="49"/>
    </row>
    <row r="783" spans="2:23" ht="13.5" customHeight="1" x14ac:dyDescent="0.25">
      <c r="B783" s="134" t="str">
        <f t="shared" si="207"/>
        <v/>
      </c>
      <c r="C783" s="136"/>
      <c r="D783" s="20" t="str">
        <f t="shared" si="194"/>
        <v/>
      </c>
      <c r="E783" s="17" t="str">
        <f t="shared" si="198"/>
        <v/>
      </c>
      <c r="F783" s="17" t="str">
        <f t="shared" si="199"/>
        <v/>
      </c>
      <c r="G783" s="17" t="str">
        <f t="shared" si="200"/>
        <v/>
      </c>
      <c r="H783" s="17" t="str">
        <f t="shared" si="195"/>
        <v/>
      </c>
      <c r="I783" s="17" t="str">
        <f t="shared" si="201"/>
        <v/>
      </c>
      <c r="J783" s="17" t="str">
        <f t="shared" si="202"/>
        <v/>
      </c>
      <c r="K783" s="17" t="str">
        <f t="shared" si="196"/>
        <v/>
      </c>
      <c r="L783" s="14" t="str">
        <f t="shared" si="193"/>
        <v/>
      </c>
      <c r="M783" s="14" t="str">
        <f t="shared" si="197"/>
        <v/>
      </c>
      <c r="N783" s="14" t="str">
        <f t="shared" si="208"/>
        <v/>
      </c>
      <c r="O783" s="14"/>
      <c r="P783" s="14"/>
      <c r="Q783" s="14"/>
      <c r="R783" s="14"/>
      <c r="S783" s="14" t="str">
        <f t="shared" si="203"/>
        <v/>
      </c>
      <c r="T783" s="14" t="str">
        <f t="shared" si="204"/>
        <v/>
      </c>
      <c r="U783" s="21" t="str">
        <f t="shared" si="205"/>
        <v/>
      </c>
      <c r="V783" s="6" t="str">
        <f t="shared" si="206"/>
        <v/>
      </c>
      <c r="W783" s="49"/>
    </row>
    <row r="784" spans="2:23" ht="13.5" customHeight="1" x14ac:dyDescent="0.25">
      <c r="B784" s="134" t="str">
        <f t="shared" si="207"/>
        <v/>
      </c>
      <c r="C784" s="136"/>
      <c r="D784" s="20" t="str">
        <f t="shared" si="194"/>
        <v/>
      </c>
      <c r="E784" s="17" t="str">
        <f t="shared" si="198"/>
        <v/>
      </c>
      <c r="F784" s="17" t="str">
        <f t="shared" si="199"/>
        <v/>
      </c>
      <c r="G784" s="17" t="str">
        <f t="shared" si="200"/>
        <v/>
      </c>
      <c r="H784" s="17" t="str">
        <f t="shared" si="195"/>
        <v/>
      </c>
      <c r="I784" s="17" t="str">
        <f t="shared" si="201"/>
        <v/>
      </c>
      <c r="J784" s="17" t="str">
        <f t="shared" si="202"/>
        <v/>
      </c>
      <c r="K784" s="17" t="str">
        <f t="shared" si="196"/>
        <v/>
      </c>
      <c r="L784" s="14" t="str">
        <f t="shared" si="193"/>
        <v/>
      </c>
      <c r="M784" s="14" t="str">
        <f t="shared" si="197"/>
        <v/>
      </c>
      <c r="N784" s="14" t="str">
        <f t="shared" si="208"/>
        <v/>
      </c>
      <c r="O784" s="14"/>
      <c r="P784" s="14"/>
      <c r="Q784" s="14"/>
      <c r="R784" s="14"/>
      <c r="S784" s="14" t="str">
        <f t="shared" si="203"/>
        <v/>
      </c>
      <c r="T784" s="14" t="str">
        <f t="shared" si="204"/>
        <v/>
      </c>
      <c r="U784" s="21" t="str">
        <f t="shared" si="205"/>
        <v/>
      </c>
      <c r="V784" s="6" t="str">
        <f t="shared" si="206"/>
        <v/>
      </c>
      <c r="W784" s="49"/>
    </row>
    <row r="785" spans="2:23" ht="13.5" customHeight="1" x14ac:dyDescent="0.25">
      <c r="B785" s="134" t="str">
        <f t="shared" si="207"/>
        <v/>
      </c>
      <c r="C785" s="136"/>
      <c r="D785" s="20" t="str">
        <f t="shared" si="194"/>
        <v/>
      </c>
      <c r="E785" s="17" t="str">
        <f t="shared" si="198"/>
        <v/>
      </c>
      <c r="F785" s="17" t="str">
        <f t="shared" si="199"/>
        <v/>
      </c>
      <c r="G785" s="17" t="str">
        <f t="shared" si="200"/>
        <v/>
      </c>
      <c r="H785" s="17" t="str">
        <f t="shared" si="195"/>
        <v/>
      </c>
      <c r="I785" s="17" t="str">
        <f t="shared" si="201"/>
        <v/>
      </c>
      <c r="J785" s="17" t="str">
        <f t="shared" si="202"/>
        <v/>
      </c>
      <c r="K785" s="17" t="str">
        <f t="shared" si="196"/>
        <v/>
      </c>
      <c r="L785" s="14" t="str">
        <f t="shared" si="193"/>
        <v/>
      </c>
      <c r="M785" s="14" t="str">
        <f t="shared" si="197"/>
        <v/>
      </c>
      <c r="N785" s="14" t="str">
        <f t="shared" si="208"/>
        <v/>
      </c>
      <c r="O785" s="14"/>
      <c r="P785" s="14"/>
      <c r="Q785" s="14"/>
      <c r="R785" s="14"/>
      <c r="S785" s="14" t="str">
        <f t="shared" si="203"/>
        <v/>
      </c>
      <c r="T785" s="14" t="str">
        <f t="shared" si="204"/>
        <v/>
      </c>
      <c r="U785" s="21" t="str">
        <f t="shared" si="205"/>
        <v/>
      </c>
      <c r="V785" s="6" t="str">
        <f t="shared" si="206"/>
        <v/>
      </c>
      <c r="W785" s="49"/>
    </row>
    <row r="786" spans="2:23" ht="13.5" customHeight="1" x14ac:dyDescent="0.25">
      <c r="B786" s="134" t="str">
        <f t="shared" si="207"/>
        <v/>
      </c>
      <c r="C786" s="136"/>
      <c r="D786" s="20" t="str">
        <f t="shared" si="194"/>
        <v/>
      </c>
      <c r="E786" s="17" t="str">
        <f t="shared" si="198"/>
        <v/>
      </c>
      <c r="F786" s="17" t="str">
        <f t="shared" si="199"/>
        <v/>
      </c>
      <c r="G786" s="17" t="str">
        <f t="shared" si="200"/>
        <v/>
      </c>
      <c r="H786" s="17" t="str">
        <f t="shared" si="195"/>
        <v/>
      </c>
      <c r="I786" s="17" t="str">
        <f t="shared" si="201"/>
        <v/>
      </c>
      <c r="J786" s="17" t="str">
        <f t="shared" si="202"/>
        <v/>
      </c>
      <c r="K786" s="17" t="str">
        <f t="shared" si="196"/>
        <v/>
      </c>
      <c r="L786" s="14" t="str">
        <f t="shared" si="193"/>
        <v/>
      </c>
      <c r="M786" s="14" t="str">
        <f t="shared" si="197"/>
        <v/>
      </c>
      <c r="N786" s="14" t="str">
        <f t="shared" si="208"/>
        <v/>
      </c>
      <c r="O786" s="14"/>
      <c r="P786" s="14"/>
      <c r="Q786" s="14"/>
      <c r="R786" s="14"/>
      <c r="S786" s="14" t="str">
        <f t="shared" si="203"/>
        <v/>
      </c>
      <c r="T786" s="14" t="str">
        <f t="shared" si="204"/>
        <v/>
      </c>
      <c r="U786" s="21" t="str">
        <f t="shared" si="205"/>
        <v/>
      </c>
      <c r="V786" s="6" t="str">
        <f t="shared" si="206"/>
        <v/>
      </c>
      <c r="W786" s="49"/>
    </row>
    <row r="787" spans="2:23" ht="13.5" customHeight="1" x14ac:dyDescent="0.25">
      <c r="B787" s="134" t="str">
        <f t="shared" si="207"/>
        <v/>
      </c>
      <c r="C787" s="136"/>
      <c r="D787" s="20" t="str">
        <f t="shared" si="194"/>
        <v/>
      </c>
      <c r="E787" s="17" t="str">
        <f t="shared" si="198"/>
        <v/>
      </c>
      <c r="F787" s="17" t="str">
        <f t="shared" si="199"/>
        <v/>
      </c>
      <c r="G787" s="17" t="str">
        <f t="shared" si="200"/>
        <v/>
      </c>
      <c r="H787" s="17" t="str">
        <f t="shared" si="195"/>
        <v/>
      </c>
      <c r="I787" s="17" t="str">
        <f t="shared" si="201"/>
        <v/>
      </c>
      <c r="J787" s="17" t="str">
        <f t="shared" si="202"/>
        <v/>
      </c>
      <c r="K787" s="17" t="str">
        <f t="shared" si="196"/>
        <v/>
      </c>
      <c r="L787" s="14" t="str">
        <f t="shared" ref="L787:L850" si="209">IF(D787="","",IF(OR(D787&gt;G787,D787&lt;F787),"SPECIAL CAUSE-MR Outlier",IF(OR(E787&gt;J787,E787&lt;I787),"SPECIAL CAUSE-Ind Outlier","")))</f>
        <v/>
      </c>
      <c r="M787" s="14" t="str">
        <f t="shared" si="197"/>
        <v/>
      </c>
      <c r="N787" s="14" t="str">
        <f t="shared" si="208"/>
        <v/>
      </c>
      <c r="O787" s="14"/>
      <c r="P787" s="14"/>
      <c r="Q787" s="14"/>
      <c r="R787" s="14"/>
      <c r="S787" s="14" t="str">
        <f t="shared" si="203"/>
        <v/>
      </c>
      <c r="T787" s="14" t="str">
        <f t="shared" si="204"/>
        <v/>
      </c>
      <c r="U787" s="21" t="str">
        <f t="shared" si="205"/>
        <v/>
      </c>
      <c r="V787" s="6" t="str">
        <f t="shared" si="206"/>
        <v/>
      </c>
      <c r="W787" s="49"/>
    </row>
    <row r="788" spans="2:23" ht="13.5" customHeight="1" x14ac:dyDescent="0.25">
      <c r="B788" s="134" t="str">
        <f t="shared" si="207"/>
        <v/>
      </c>
      <c r="C788" s="136"/>
      <c r="D788" s="20" t="str">
        <f t="shared" si="194"/>
        <v/>
      </c>
      <c r="E788" s="17" t="str">
        <f t="shared" si="198"/>
        <v/>
      </c>
      <c r="F788" s="17" t="str">
        <f t="shared" si="199"/>
        <v/>
      </c>
      <c r="G788" s="17" t="str">
        <f t="shared" si="200"/>
        <v/>
      </c>
      <c r="H788" s="17" t="str">
        <f t="shared" si="195"/>
        <v/>
      </c>
      <c r="I788" s="17" t="str">
        <f t="shared" si="201"/>
        <v/>
      </c>
      <c r="J788" s="17" t="str">
        <f t="shared" si="202"/>
        <v/>
      </c>
      <c r="K788" s="17" t="str">
        <f t="shared" si="196"/>
        <v/>
      </c>
      <c r="L788" s="14" t="str">
        <f t="shared" si="209"/>
        <v/>
      </c>
      <c r="M788" s="14" t="str">
        <f t="shared" si="197"/>
        <v/>
      </c>
      <c r="N788" s="14" t="str">
        <f t="shared" si="208"/>
        <v/>
      </c>
      <c r="O788" s="14"/>
      <c r="P788" s="14"/>
      <c r="Q788" s="14"/>
      <c r="R788" s="14"/>
      <c r="S788" s="14" t="str">
        <f t="shared" si="203"/>
        <v/>
      </c>
      <c r="T788" s="14" t="str">
        <f t="shared" si="204"/>
        <v/>
      </c>
      <c r="U788" s="21" t="str">
        <f t="shared" si="205"/>
        <v/>
      </c>
      <c r="V788" s="6" t="str">
        <f t="shared" si="206"/>
        <v/>
      </c>
      <c r="W788" s="49"/>
    </row>
    <row r="789" spans="2:23" ht="13.5" customHeight="1" x14ac:dyDescent="0.25">
      <c r="B789" s="134" t="str">
        <f t="shared" si="207"/>
        <v/>
      </c>
      <c r="C789" s="136"/>
      <c r="D789" s="20" t="str">
        <f t="shared" si="194"/>
        <v/>
      </c>
      <c r="E789" s="17" t="str">
        <f t="shared" si="198"/>
        <v/>
      </c>
      <c r="F789" s="17" t="str">
        <f t="shared" si="199"/>
        <v/>
      </c>
      <c r="G789" s="17" t="str">
        <f t="shared" si="200"/>
        <v/>
      </c>
      <c r="H789" s="17" t="str">
        <f t="shared" si="195"/>
        <v/>
      </c>
      <c r="I789" s="17" t="str">
        <f t="shared" si="201"/>
        <v/>
      </c>
      <c r="J789" s="17" t="str">
        <f t="shared" si="202"/>
        <v/>
      </c>
      <c r="K789" s="17" t="str">
        <f t="shared" si="196"/>
        <v/>
      </c>
      <c r="L789" s="14" t="str">
        <f t="shared" si="209"/>
        <v/>
      </c>
      <c r="M789" s="14" t="str">
        <f t="shared" si="197"/>
        <v/>
      </c>
      <c r="N789" s="14" t="str">
        <f t="shared" si="208"/>
        <v/>
      </c>
      <c r="O789" s="14"/>
      <c r="P789" s="14"/>
      <c r="Q789" s="14"/>
      <c r="R789" s="14"/>
      <c r="S789" s="14" t="str">
        <f t="shared" si="203"/>
        <v/>
      </c>
      <c r="T789" s="14" t="str">
        <f t="shared" si="204"/>
        <v/>
      </c>
      <c r="U789" s="21" t="str">
        <f t="shared" si="205"/>
        <v/>
      </c>
      <c r="V789" s="6" t="str">
        <f t="shared" si="206"/>
        <v/>
      </c>
      <c r="W789" s="49"/>
    </row>
    <row r="790" spans="2:23" ht="13.5" customHeight="1" x14ac:dyDescent="0.25">
      <c r="B790" s="134" t="str">
        <f t="shared" si="207"/>
        <v/>
      </c>
      <c r="C790" s="136"/>
      <c r="D790" s="20" t="str">
        <f t="shared" si="194"/>
        <v/>
      </c>
      <c r="E790" s="17" t="str">
        <f t="shared" si="198"/>
        <v/>
      </c>
      <c r="F790" s="17" t="str">
        <f t="shared" si="199"/>
        <v/>
      </c>
      <c r="G790" s="17" t="str">
        <f t="shared" si="200"/>
        <v/>
      </c>
      <c r="H790" s="17" t="str">
        <f t="shared" si="195"/>
        <v/>
      </c>
      <c r="I790" s="17" t="str">
        <f t="shared" si="201"/>
        <v/>
      </c>
      <c r="J790" s="17" t="str">
        <f t="shared" si="202"/>
        <v/>
      </c>
      <c r="K790" s="17" t="str">
        <f t="shared" si="196"/>
        <v/>
      </c>
      <c r="L790" s="14" t="str">
        <f t="shared" si="209"/>
        <v/>
      </c>
      <c r="M790" s="14" t="str">
        <f t="shared" si="197"/>
        <v/>
      </c>
      <c r="N790" s="14" t="str">
        <f t="shared" si="208"/>
        <v/>
      </c>
      <c r="O790" s="14"/>
      <c r="P790" s="14"/>
      <c r="Q790" s="14"/>
      <c r="R790" s="14"/>
      <c r="S790" s="14" t="str">
        <f t="shared" si="203"/>
        <v/>
      </c>
      <c r="T790" s="14" t="str">
        <f t="shared" si="204"/>
        <v/>
      </c>
      <c r="U790" s="21" t="str">
        <f t="shared" si="205"/>
        <v/>
      </c>
      <c r="V790" s="6" t="str">
        <f t="shared" si="206"/>
        <v/>
      </c>
      <c r="W790" s="49"/>
    </row>
    <row r="791" spans="2:23" ht="13.5" customHeight="1" x14ac:dyDescent="0.25">
      <c r="B791" s="134" t="str">
        <f t="shared" si="207"/>
        <v/>
      </c>
      <c r="C791" s="136"/>
      <c r="D791" s="20" t="str">
        <f t="shared" si="194"/>
        <v/>
      </c>
      <c r="E791" s="17" t="str">
        <f t="shared" si="198"/>
        <v/>
      </c>
      <c r="F791" s="17" t="str">
        <f t="shared" si="199"/>
        <v/>
      </c>
      <c r="G791" s="17" t="str">
        <f t="shared" si="200"/>
        <v/>
      </c>
      <c r="H791" s="17" t="str">
        <f t="shared" si="195"/>
        <v/>
      </c>
      <c r="I791" s="17" t="str">
        <f t="shared" si="201"/>
        <v/>
      </c>
      <c r="J791" s="17" t="str">
        <f t="shared" si="202"/>
        <v/>
      </c>
      <c r="K791" s="17" t="str">
        <f t="shared" si="196"/>
        <v/>
      </c>
      <c r="L791" s="14" t="str">
        <f t="shared" si="209"/>
        <v/>
      </c>
      <c r="M791" s="14" t="str">
        <f t="shared" si="197"/>
        <v/>
      </c>
      <c r="N791" s="14" t="str">
        <f t="shared" si="208"/>
        <v/>
      </c>
      <c r="O791" s="14"/>
      <c r="P791" s="14"/>
      <c r="Q791" s="14"/>
      <c r="R791" s="14"/>
      <c r="S791" s="14" t="str">
        <f t="shared" si="203"/>
        <v/>
      </c>
      <c r="T791" s="14" t="str">
        <f t="shared" si="204"/>
        <v/>
      </c>
      <c r="U791" s="21" t="str">
        <f t="shared" si="205"/>
        <v/>
      </c>
      <c r="V791" s="6" t="str">
        <f t="shared" si="206"/>
        <v/>
      </c>
      <c r="W791" s="49"/>
    </row>
    <row r="792" spans="2:23" ht="13.5" customHeight="1" x14ac:dyDescent="0.25">
      <c r="B792" s="134" t="str">
        <f t="shared" si="207"/>
        <v/>
      </c>
      <c r="C792" s="136"/>
      <c r="D792" s="20" t="str">
        <f t="shared" si="194"/>
        <v/>
      </c>
      <c r="E792" s="17" t="str">
        <f t="shared" si="198"/>
        <v/>
      </c>
      <c r="F792" s="17" t="str">
        <f t="shared" si="199"/>
        <v/>
      </c>
      <c r="G792" s="17" t="str">
        <f t="shared" si="200"/>
        <v/>
      </c>
      <c r="H792" s="17" t="str">
        <f t="shared" si="195"/>
        <v/>
      </c>
      <c r="I792" s="17" t="str">
        <f t="shared" si="201"/>
        <v/>
      </c>
      <c r="J792" s="17" t="str">
        <f t="shared" si="202"/>
        <v/>
      </c>
      <c r="K792" s="17" t="str">
        <f t="shared" si="196"/>
        <v/>
      </c>
      <c r="L792" s="14" t="str">
        <f t="shared" si="209"/>
        <v/>
      </c>
      <c r="M792" s="14" t="str">
        <f t="shared" si="197"/>
        <v/>
      </c>
      <c r="N792" s="14" t="str">
        <f t="shared" si="208"/>
        <v/>
      </c>
      <c r="O792" s="14"/>
      <c r="P792" s="14"/>
      <c r="Q792" s="14"/>
      <c r="R792" s="14"/>
      <c r="S792" s="14" t="str">
        <f t="shared" si="203"/>
        <v/>
      </c>
      <c r="T792" s="14" t="str">
        <f t="shared" si="204"/>
        <v/>
      </c>
      <c r="U792" s="21" t="str">
        <f t="shared" si="205"/>
        <v/>
      </c>
      <c r="V792" s="6" t="str">
        <f t="shared" si="206"/>
        <v/>
      </c>
      <c r="W792" s="49"/>
    </row>
    <row r="793" spans="2:23" ht="13.5" customHeight="1" x14ac:dyDescent="0.25">
      <c r="B793" s="134" t="str">
        <f t="shared" si="207"/>
        <v/>
      </c>
      <c r="C793" s="136"/>
      <c r="D793" s="20" t="str">
        <f t="shared" si="194"/>
        <v/>
      </c>
      <c r="E793" s="17" t="str">
        <f t="shared" si="198"/>
        <v/>
      </c>
      <c r="F793" s="17" t="str">
        <f t="shared" si="199"/>
        <v/>
      </c>
      <c r="G793" s="17" t="str">
        <f t="shared" si="200"/>
        <v/>
      </c>
      <c r="H793" s="17" t="str">
        <f t="shared" si="195"/>
        <v/>
      </c>
      <c r="I793" s="17" t="str">
        <f t="shared" si="201"/>
        <v/>
      </c>
      <c r="J793" s="17" t="str">
        <f t="shared" si="202"/>
        <v/>
      </c>
      <c r="K793" s="17" t="str">
        <f t="shared" si="196"/>
        <v/>
      </c>
      <c r="L793" s="14" t="str">
        <f t="shared" si="209"/>
        <v/>
      </c>
      <c r="M793" s="14" t="str">
        <f t="shared" si="197"/>
        <v/>
      </c>
      <c r="N793" s="14" t="str">
        <f t="shared" si="208"/>
        <v/>
      </c>
      <c r="O793" s="14"/>
      <c r="P793" s="14"/>
      <c r="Q793" s="14"/>
      <c r="R793" s="14"/>
      <c r="S793" s="14" t="str">
        <f t="shared" si="203"/>
        <v/>
      </c>
      <c r="T793" s="14" t="str">
        <f t="shared" si="204"/>
        <v/>
      </c>
      <c r="U793" s="21" t="str">
        <f t="shared" si="205"/>
        <v/>
      </c>
      <c r="V793" s="6" t="str">
        <f t="shared" si="206"/>
        <v/>
      </c>
      <c r="W793" s="49"/>
    </row>
    <row r="794" spans="2:23" ht="13.5" customHeight="1" x14ac:dyDescent="0.25">
      <c r="B794" s="134" t="str">
        <f t="shared" si="207"/>
        <v/>
      </c>
      <c r="C794" s="136"/>
      <c r="D794" s="20" t="str">
        <f t="shared" si="194"/>
        <v/>
      </c>
      <c r="E794" s="17" t="str">
        <f t="shared" si="198"/>
        <v/>
      </c>
      <c r="F794" s="17" t="str">
        <f t="shared" si="199"/>
        <v/>
      </c>
      <c r="G794" s="17" t="str">
        <f t="shared" si="200"/>
        <v/>
      </c>
      <c r="H794" s="17" t="str">
        <f t="shared" si="195"/>
        <v/>
      </c>
      <c r="I794" s="17" t="str">
        <f t="shared" si="201"/>
        <v/>
      </c>
      <c r="J794" s="17" t="str">
        <f t="shared" si="202"/>
        <v/>
      </c>
      <c r="K794" s="17" t="str">
        <f t="shared" si="196"/>
        <v/>
      </c>
      <c r="L794" s="14" t="str">
        <f t="shared" si="209"/>
        <v/>
      </c>
      <c r="M794" s="14" t="str">
        <f t="shared" si="197"/>
        <v/>
      </c>
      <c r="N794" s="14" t="str">
        <f t="shared" si="208"/>
        <v/>
      </c>
      <c r="O794" s="14"/>
      <c r="P794" s="14"/>
      <c r="Q794" s="14"/>
      <c r="R794" s="14"/>
      <c r="S794" s="14" t="str">
        <f t="shared" si="203"/>
        <v/>
      </c>
      <c r="T794" s="14" t="str">
        <f t="shared" si="204"/>
        <v/>
      </c>
      <c r="U794" s="21" t="str">
        <f t="shared" si="205"/>
        <v/>
      </c>
      <c r="V794" s="6" t="str">
        <f t="shared" si="206"/>
        <v/>
      </c>
      <c r="W794" s="49"/>
    </row>
    <row r="795" spans="2:23" ht="13.5" customHeight="1" x14ac:dyDescent="0.25">
      <c r="B795" s="134" t="str">
        <f t="shared" si="207"/>
        <v/>
      </c>
      <c r="C795" s="136"/>
      <c r="D795" s="20" t="str">
        <f t="shared" ref="D795:D858" si="210">IF(E795="","",ABS(E794-E795))</f>
        <v/>
      </c>
      <c r="E795" s="17" t="str">
        <f t="shared" si="198"/>
        <v/>
      </c>
      <c r="F795" s="17" t="str">
        <f t="shared" si="199"/>
        <v/>
      </c>
      <c r="G795" s="17" t="str">
        <f t="shared" si="200"/>
        <v/>
      </c>
      <c r="H795" s="17" t="str">
        <f t="shared" ref="H795:H858" si="211">IF(C795="","",AVERAGE(D:D))</f>
        <v/>
      </c>
      <c r="I795" s="17" t="str">
        <f t="shared" si="201"/>
        <v/>
      </c>
      <c r="J795" s="17" t="str">
        <f t="shared" si="202"/>
        <v/>
      </c>
      <c r="K795" s="17" t="str">
        <f t="shared" ref="K795:K858" si="212">IF(C795="","",AVERAGE(E:E))</f>
        <v/>
      </c>
      <c r="L795" s="14" t="str">
        <f t="shared" si="209"/>
        <v/>
      </c>
      <c r="M795" s="14" t="str">
        <f t="shared" si="197"/>
        <v/>
      </c>
      <c r="N795" s="14" t="str">
        <f t="shared" si="208"/>
        <v/>
      </c>
      <c r="O795" s="14"/>
      <c r="P795" s="14"/>
      <c r="Q795" s="14"/>
      <c r="R795" s="14"/>
      <c r="S795" s="14" t="str">
        <f t="shared" si="203"/>
        <v/>
      </c>
      <c r="T795" s="14" t="str">
        <f t="shared" si="204"/>
        <v/>
      </c>
      <c r="U795" s="21" t="str">
        <f t="shared" si="205"/>
        <v/>
      </c>
      <c r="V795" s="6" t="str">
        <f t="shared" si="206"/>
        <v/>
      </c>
      <c r="W795" s="49"/>
    </row>
    <row r="796" spans="2:23" ht="13.5" customHeight="1" x14ac:dyDescent="0.25">
      <c r="B796" s="134" t="str">
        <f t="shared" si="207"/>
        <v/>
      </c>
      <c r="C796" s="136"/>
      <c r="D796" s="20" t="str">
        <f t="shared" si="210"/>
        <v/>
      </c>
      <c r="E796" s="17" t="str">
        <f t="shared" si="198"/>
        <v/>
      </c>
      <c r="F796" s="17" t="str">
        <f t="shared" si="199"/>
        <v/>
      </c>
      <c r="G796" s="17" t="str">
        <f t="shared" si="200"/>
        <v/>
      </c>
      <c r="H796" s="17" t="str">
        <f t="shared" si="211"/>
        <v/>
      </c>
      <c r="I796" s="17" t="str">
        <f t="shared" si="201"/>
        <v/>
      </c>
      <c r="J796" s="17" t="str">
        <f t="shared" si="202"/>
        <v/>
      </c>
      <c r="K796" s="17" t="str">
        <f t="shared" si="212"/>
        <v/>
      </c>
      <c r="L796" s="14" t="str">
        <f t="shared" si="209"/>
        <v/>
      </c>
      <c r="M796" s="14" t="str">
        <f t="shared" ref="M796:M859" si="213">IF(C796="","",IF(OR(AND(COUNT(D796:D801)=6,D796&lt;D797,D797&lt;D798,D798&lt;D799,D799&lt;D800,D800&lt;D801),AND(COUNT(D796:D801)=6,D796&gt;D797,D797&gt;D798,D798&gt;D799,D799&gt;D800,D800&gt;D801)),"SPECIAL CAUSE-MR Trend",IF(OR(AND(COUNT(E796:E801)=6,E796&lt;E797,E797&lt;E798,E798&lt;E799,E799&lt;E800,E800&lt;E801),AND(COUNT(E796:E801)=6,E796&gt;E797,E797&gt;E798,E798&gt;E799,E799&gt;E800,E800&gt;E801)),"SPECIAL CAUSE-Ind Trend","")))</f>
        <v/>
      </c>
      <c r="N796" s="14" t="str">
        <f t="shared" si="208"/>
        <v/>
      </c>
      <c r="O796" s="14"/>
      <c r="P796" s="14"/>
      <c r="Q796" s="14"/>
      <c r="R796" s="14"/>
      <c r="S796" s="14" t="str">
        <f t="shared" si="203"/>
        <v/>
      </c>
      <c r="T796" s="14" t="str">
        <f t="shared" si="204"/>
        <v/>
      </c>
      <c r="U796" s="21" t="str">
        <f t="shared" si="205"/>
        <v/>
      </c>
      <c r="V796" s="6" t="str">
        <f t="shared" si="206"/>
        <v/>
      </c>
      <c r="W796" s="49"/>
    </row>
    <row r="797" spans="2:23" ht="13.5" customHeight="1" x14ac:dyDescent="0.25">
      <c r="B797" s="134" t="str">
        <f t="shared" si="207"/>
        <v/>
      </c>
      <c r="C797" s="136"/>
      <c r="D797" s="20" t="str">
        <f t="shared" si="210"/>
        <v/>
      </c>
      <c r="E797" s="17" t="str">
        <f t="shared" si="198"/>
        <v/>
      </c>
      <c r="F797" s="17" t="str">
        <f t="shared" si="199"/>
        <v/>
      </c>
      <c r="G797" s="17" t="str">
        <f t="shared" si="200"/>
        <v/>
      </c>
      <c r="H797" s="17" t="str">
        <f t="shared" si="211"/>
        <v/>
      </c>
      <c r="I797" s="17" t="str">
        <f t="shared" si="201"/>
        <v/>
      </c>
      <c r="J797" s="17" t="str">
        <f t="shared" si="202"/>
        <v/>
      </c>
      <c r="K797" s="17" t="str">
        <f t="shared" si="212"/>
        <v/>
      </c>
      <c r="L797" s="14" t="str">
        <f t="shared" si="209"/>
        <v/>
      </c>
      <c r="M797" s="14" t="str">
        <f t="shared" si="213"/>
        <v/>
      </c>
      <c r="N797" s="14" t="str">
        <f t="shared" si="208"/>
        <v/>
      </c>
      <c r="O797" s="14"/>
      <c r="P797" s="14"/>
      <c r="Q797" s="14"/>
      <c r="R797" s="14"/>
      <c r="S797" s="14" t="str">
        <f t="shared" si="203"/>
        <v/>
      </c>
      <c r="T797" s="14" t="str">
        <f t="shared" si="204"/>
        <v/>
      </c>
      <c r="U797" s="21" t="str">
        <f t="shared" si="205"/>
        <v/>
      </c>
      <c r="V797" s="6" t="str">
        <f t="shared" si="206"/>
        <v/>
      </c>
      <c r="W797" s="49"/>
    </row>
    <row r="798" spans="2:23" ht="13.5" customHeight="1" x14ac:dyDescent="0.25">
      <c r="B798" s="134" t="str">
        <f t="shared" si="207"/>
        <v/>
      </c>
      <c r="C798" s="136"/>
      <c r="D798" s="20" t="str">
        <f t="shared" si="210"/>
        <v/>
      </c>
      <c r="E798" s="17" t="str">
        <f t="shared" si="198"/>
        <v/>
      </c>
      <c r="F798" s="17" t="str">
        <f t="shared" si="199"/>
        <v/>
      </c>
      <c r="G798" s="17" t="str">
        <f t="shared" si="200"/>
        <v/>
      </c>
      <c r="H798" s="17" t="str">
        <f t="shared" si="211"/>
        <v/>
      </c>
      <c r="I798" s="17" t="str">
        <f t="shared" si="201"/>
        <v/>
      </c>
      <c r="J798" s="17" t="str">
        <f t="shared" si="202"/>
        <v/>
      </c>
      <c r="K798" s="17" t="str">
        <f t="shared" si="212"/>
        <v/>
      </c>
      <c r="L798" s="14" t="str">
        <f t="shared" si="209"/>
        <v/>
      </c>
      <c r="M798" s="14" t="str">
        <f t="shared" si="213"/>
        <v/>
      </c>
      <c r="N798" s="14" t="str">
        <f t="shared" si="208"/>
        <v/>
      </c>
      <c r="O798" s="14"/>
      <c r="P798" s="14"/>
      <c r="Q798" s="14"/>
      <c r="R798" s="14"/>
      <c r="S798" s="14" t="str">
        <f t="shared" si="203"/>
        <v/>
      </c>
      <c r="T798" s="14" t="str">
        <f t="shared" si="204"/>
        <v/>
      </c>
      <c r="U798" s="21" t="str">
        <f t="shared" si="205"/>
        <v/>
      </c>
      <c r="V798" s="6" t="str">
        <f t="shared" si="206"/>
        <v/>
      </c>
      <c r="W798" s="49"/>
    </row>
    <row r="799" spans="2:23" ht="13.5" customHeight="1" x14ac:dyDescent="0.25">
      <c r="B799" s="134" t="str">
        <f t="shared" si="207"/>
        <v/>
      </c>
      <c r="C799" s="136"/>
      <c r="D799" s="20" t="str">
        <f t="shared" si="210"/>
        <v/>
      </c>
      <c r="E799" s="17" t="str">
        <f t="shared" si="198"/>
        <v/>
      </c>
      <c r="F799" s="17" t="str">
        <f t="shared" si="199"/>
        <v/>
      </c>
      <c r="G799" s="17" t="str">
        <f t="shared" si="200"/>
        <v/>
      </c>
      <c r="H799" s="17" t="str">
        <f t="shared" si="211"/>
        <v/>
      </c>
      <c r="I799" s="17" t="str">
        <f t="shared" si="201"/>
        <v/>
      </c>
      <c r="J799" s="17" t="str">
        <f t="shared" si="202"/>
        <v/>
      </c>
      <c r="K799" s="17" t="str">
        <f t="shared" si="212"/>
        <v/>
      </c>
      <c r="L799" s="14" t="str">
        <f t="shared" si="209"/>
        <v/>
      </c>
      <c r="M799" s="14" t="str">
        <f t="shared" si="213"/>
        <v/>
      </c>
      <c r="N799" s="14" t="str">
        <f t="shared" si="208"/>
        <v/>
      </c>
      <c r="O799" s="14"/>
      <c r="P799" s="14"/>
      <c r="Q799" s="14"/>
      <c r="R799" s="14"/>
      <c r="S799" s="14" t="str">
        <f t="shared" si="203"/>
        <v/>
      </c>
      <c r="T799" s="14" t="str">
        <f t="shared" si="204"/>
        <v/>
      </c>
      <c r="U799" s="21" t="str">
        <f t="shared" si="205"/>
        <v/>
      </c>
      <c r="V799" s="6" t="str">
        <f t="shared" si="206"/>
        <v/>
      </c>
      <c r="W799" s="49"/>
    </row>
    <row r="800" spans="2:23" ht="13.5" customHeight="1" x14ac:dyDescent="0.25">
      <c r="B800" s="134" t="str">
        <f t="shared" si="207"/>
        <v/>
      </c>
      <c r="C800" s="136"/>
      <c r="D800" s="20" t="str">
        <f t="shared" si="210"/>
        <v/>
      </c>
      <c r="E800" s="17" t="str">
        <f t="shared" si="198"/>
        <v/>
      </c>
      <c r="F800" s="17" t="str">
        <f t="shared" si="199"/>
        <v/>
      </c>
      <c r="G800" s="17" t="str">
        <f t="shared" si="200"/>
        <v/>
      </c>
      <c r="H800" s="17" t="str">
        <f t="shared" si="211"/>
        <v/>
      </c>
      <c r="I800" s="17" t="str">
        <f t="shared" si="201"/>
        <v/>
      </c>
      <c r="J800" s="17" t="str">
        <f t="shared" si="202"/>
        <v/>
      </c>
      <c r="K800" s="17" t="str">
        <f t="shared" si="212"/>
        <v/>
      </c>
      <c r="L800" s="14" t="str">
        <f t="shared" si="209"/>
        <v/>
      </c>
      <c r="M800" s="14" t="str">
        <f t="shared" si="213"/>
        <v/>
      </c>
      <c r="N800" s="14" t="str">
        <f t="shared" si="208"/>
        <v/>
      </c>
      <c r="O800" s="14"/>
      <c r="P800" s="14"/>
      <c r="Q800" s="14"/>
      <c r="R800" s="14"/>
      <c r="S800" s="14" t="str">
        <f t="shared" si="203"/>
        <v/>
      </c>
      <c r="T800" s="14" t="str">
        <f t="shared" si="204"/>
        <v/>
      </c>
      <c r="U800" s="21" t="str">
        <f t="shared" si="205"/>
        <v/>
      </c>
      <c r="V800" s="6" t="str">
        <f t="shared" si="206"/>
        <v/>
      </c>
      <c r="W800" s="49"/>
    </row>
    <row r="801" spans="2:23" ht="13.5" customHeight="1" x14ac:dyDescent="0.25">
      <c r="B801" s="134" t="str">
        <f t="shared" si="207"/>
        <v/>
      </c>
      <c r="C801" s="136"/>
      <c r="D801" s="20" t="str">
        <f t="shared" si="210"/>
        <v/>
      </c>
      <c r="E801" s="17" t="str">
        <f t="shared" si="198"/>
        <v/>
      </c>
      <c r="F801" s="17" t="str">
        <f t="shared" si="199"/>
        <v/>
      </c>
      <c r="G801" s="17" t="str">
        <f t="shared" si="200"/>
        <v/>
      </c>
      <c r="H801" s="17" t="str">
        <f t="shared" si="211"/>
        <v/>
      </c>
      <c r="I801" s="17" t="str">
        <f t="shared" si="201"/>
        <v/>
      </c>
      <c r="J801" s="17" t="str">
        <f t="shared" si="202"/>
        <v/>
      </c>
      <c r="K801" s="17" t="str">
        <f t="shared" si="212"/>
        <v/>
      </c>
      <c r="L801" s="14" t="str">
        <f t="shared" si="209"/>
        <v/>
      </c>
      <c r="M801" s="14" t="str">
        <f t="shared" si="213"/>
        <v/>
      </c>
      <c r="N801" s="14" t="str">
        <f t="shared" si="208"/>
        <v/>
      </c>
      <c r="O801" s="14"/>
      <c r="P801" s="14"/>
      <c r="Q801" s="14"/>
      <c r="R801" s="14"/>
      <c r="S801" s="14" t="str">
        <f t="shared" si="203"/>
        <v/>
      </c>
      <c r="T801" s="14" t="str">
        <f t="shared" si="204"/>
        <v/>
      </c>
      <c r="U801" s="21" t="str">
        <f t="shared" si="205"/>
        <v/>
      </c>
      <c r="V801" s="6" t="str">
        <f t="shared" si="206"/>
        <v/>
      </c>
      <c r="W801" s="49"/>
    </row>
    <row r="802" spans="2:23" ht="13.5" customHeight="1" x14ac:dyDescent="0.25">
      <c r="B802" s="134" t="str">
        <f t="shared" si="207"/>
        <v/>
      </c>
      <c r="C802" s="136"/>
      <c r="D802" s="20" t="str">
        <f t="shared" si="210"/>
        <v/>
      </c>
      <c r="E802" s="17" t="str">
        <f t="shared" si="198"/>
        <v/>
      </c>
      <c r="F802" s="17" t="str">
        <f t="shared" si="199"/>
        <v/>
      </c>
      <c r="G802" s="17" t="str">
        <f t="shared" si="200"/>
        <v/>
      </c>
      <c r="H802" s="17" t="str">
        <f t="shared" si="211"/>
        <v/>
      </c>
      <c r="I802" s="17" t="str">
        <f t="shared" si="201"/>
        <v/>
      </c>
      <c r="J802" s="17" t="str">
        <f t="shared" si="202"/>
        <v/>
      </c>
      <c r="K802" s="17" t="str">
        <f t="shared" si="212"/>
        <v/>
      </c>
      <c r="L802" s="14" t="str">
        <f t="shared" si="209"/>
        <v/>
      </c>
      <c r="M802" s="14" t="str">
        <f t="shared" si="213"/>
        <v/>
      </c>
      <c r="N802" s="14" t="str">
        <f t="shared" si="208"/>
        <v/>
      </c>
      <c r="O802" s="14"/>
      <c r="P802" s="14"/>
      <c r="Q802" s="14"/>
      <c r="R802" s="14"/>
      <c r="S802" s="14" t="str">
        <f t="shared" si="203"/>
        <v/>
      </c>
      <c r="T802" s="14" t="str">
        <f t="shared" si="204"/>
        <v/>
      </c>
      <c r="U802" s="21" t="str">
        <f t="shared" si="205"/>
        <v/>
      </c>
      <c r="V802" s="6" t="str">
        <f t="shared" si="206"/>
        <v/>
      </c>
      <c r="W802" s="49"/>
    </row>
    <row r="803" spans="2:23" ht="13.5" customHeight="1" x14ac:dyDescent="0.25">
      <c r="B803" s="134" t="str">
        <f t="shared" si="207"/>
        <v/>
      </c>
      <c r="C803" s="136"/>
      <c r="D803" s="20" t="str">
        <f t="shared" si="210"/>
        <v/>
      </c>
      <c r="E803" s="17" t="str">
        <f t="shared" si="198"/>
        <v/>
      </c>
      <c r="F803" s="17" t="str">
        <f t="shared" si="199"/>
        <v/>
      </c>
      <c r="G803" s="17" t="str">
        <f t="shared" si="200"/>
        <v/>
      </c>
      <c r="H803" s="17" t="str">
        <f t="shared" si="211"/>
        <v/>
      </c>
      <c r="I803" s="17" t="str">
        <f t="shared" si="201"/>
        <v/>
      </c>
      <c r="J803" s="17" t="str">
        <f t="shared" si="202"/>
        <v/>
      </c>
      <c r="K803" s="17" t="str">
        <f t="shared" si="212"/>
        <v/>
      </c>
      <c r="L803" s="14" t="str">
        <f t="shared" si="209"/>
        <v/>
      </c>
      <c r="M803" s="14" t="str">
        <f t="shared" si="213"/>
        <v/>
      </c>
      <c r="N803" s="14" t="str">
        <f t="shared" si="208"/>
        <v/>
      </c>
      <c r="O803" s="14"/>
      <c r="P803" s="14"/>
      <c r="Q803" s="14"/>
      <c r="R803" s="14"/>
      <c r="S803" s="14" t="str">
        <f t="shared" si="203"/>
        <v/>
      </c>
      <c r="T803" s="14" t="str">
        <f t="shared" si="204"/>
        <v/>
      </c>
      <c r="U803" s="21" t="str">
        <f t="shared" si="205"/>
        <v/>
      </c>
      <c r="V803" s="6" t="str">
        <f t="shared" si="206"/>
        <v/>
      </c>
      <c r="W803" s="49"/>
    </row>
    <row r="804" spans="2:23" ht="13.5" customHeight="1" x14ac:dyDescent="0.25">
      <c r="B804" s="134" t="str">
        <f t="shared" si="207"/>
        <v/>
      </c>
      <c r="C804" s="136"/>
      <c r="D804" s="20" t="str">
        <f t="shared" si="210"/>
        <v/>
      </c>
      <c r="E804" s="17" t="str">
        <f t="shared" si="198"/>
        <v/>
      </c>
      <c r="F804" s="17" t="str">
        <f t="shared" si="199"/>
        <v/>
      </c>
      <c r="G804" s="17" t="str">
        <f t="shared" si="200"/>
        <v/>
      </c>
      <c r="H804" s="17" t="str">
        <f t="shared" si="211"/>
        <v/>
      </c>
      <c r="I804" s="17" t="str">
        <f t="shared" si="201"/>
        <v/>
      </c>
      <c r="J804" s="17" t="str">
        <f t="shared" si="202"/>
        <v/>
      </c>
      <c r="K804" s="17" t="str">
        <f t="shared" si="212"/>
        <v/>
      </c>
      <c r="L804" s="14" t="str">
        <f t="shared" si="209"/>
        <v/>
      </c>
      <c r="M804" s="14" t="str">
        <f t="shared" si="213"/>
        <v/>
      </c>
      <c r="N804" s="14" t="str">
        <f t="shared" si="208"/>
        <v/>
      </c>
      <c r="O804" s="14"/>
      <c r="P804" s="14"/>
      <c r="Q804" s="14"/>
      <c r="R804" s="14"/>
      <c r="S804" s="14" t="str">
        <f t="shared" si="203"/>
        <v/>
      </c>
      <c r="T804" s="14" t="str">
        <f t="shared" si="204"/>
        <v/>
      </c>
      <c r="U804" s="21" t="str">
        <f t="shared" si="205"/>
        <v/>
      </c>
      <c r="V804" s="6" t="str">
        <f t="shared" si="206"/>
        <v/>
      </c>
      <c r="W804" s="49"/>
    </row>
    <row r="805" spans="2:23" ht="13.5" customHeight="1" x14ac:dyDescent="0.25">
      <c r="B805" s="134" t="str">
        <f t="shared" si="207"/>
        <v/>
      </c>
      <c r="C805" s="136"/>
      <c r="D805" s="20" t="str">
        <f t="shared" si="210"/>
        <v/>
      </c>
      <c r="E805" s="17" t="str">
        <f t="shared" si="198"/>
        <v/>
      </c>
      <c r="F805" s="17" t="str">
        <f t="shared" si="199"/>
        <v/>
      </c>
      <c r="G805" s="17" t="str">
        <f t="shared" si="200"/>
        <v/>
      </c>
      <c r="H805" s="17" t="str">
        <f t="shared" si="211"/>
        <v/>
      </c>
      <c r="I805" s="17" t="str">
        <f t="shared" si="201"/>
        <v/>
      </c>
      <c r="J805" s="17" t="str">
        <f t="shared" si="202"/>
        <v/>
      </c>
      <c r="K805" s="17" t="str">
        <f t="shared" si="212"/>
        <v/>
      </c>
      <c r="L805" s="14" t="str">
        <f t="shared" si="209"/>
        <v/>
      </c>
      <c r="M805" s="14" t="str">
        <f t="shared" si="213"/>
        <v/>
      </c>
      <c r="N805" s="14" t="str">
        <f t="shared" si="208"/>
        <v/>
      </c>
      <c r="O805" s="14"/>
      <c r="P805" s="14"/>
      <c r="Q805" s="14"/>
      <c r="R805" s="14"/>
      <c r="S805" s="14" t="str">
        <f t="shared" si="203"/>
        <v/>
      </c>
      <c r="T805" s="14" t="str">
        <f t="shared" si="204"/>
        <v/>
      </c>
      <c r="U805" s="21" t="str">
        <f t="shared" si="205"/>
        <v/>
      </c>
      <c r="V805" s="6" t="str">
        <f t="shared" si="206"/>
        <v/>
      </c>
      <c r="W805" s="49"/>
    </row>
    <row r="806" spans="2:23" ht="13.5" customHeight="1" x14ac:dyDescent="0.25">
      <c r="B806" s="134" t="str">
        <f t="shared" si="207"/>
        <v/>
      </c>
      <c r="C806" s="136"/>
      <c r="D806" s="20" t="str">
        <f t="shared" si="210"/>
        <v/>
      </c>
      <c r="E806" s="17" t="str">
        <f t="shared" si="198"/>
        <v/>
      </c>
      <c r="F806" s="17" t="str">
        <f t="shared" si="199"/>
        <v/>
      </c>
      <c r="G806" s="17" t="str">
        <f t="shared" si="200"/>
        <v/>
      </c>
      <c r="H806" s="17" t="str">
        <f t="shared" si="211"/>
        <v/>
      </c>
      <c r="I806" s="17" t="str">
        <f t="shared" si="201"/>
        <v/>
      </c>
      <c r="J806" s="17" t="str">
        <f t="shared" si="202"/>
        <v/>
      </c>
      <c r="K806" s="17" t="str">
        <f t="shared" si="212"/>
        <v/>
      </c>
      <c r="L806" s="14" t="str">
        <f t="shared" si="209"/>
        <v/>
      </c>
      <c r="M806" s="14" t="str">
        <f t="shared" si="213"/>
        <v/>
      </c>
      <c r="N806" s="14" t="str">
        <f t="shared" si="208"/>
        <v/>
      </c>
      <c r="O806" s="14"/>
      <c r="P806" s="14"/>
      <c r="Q806" s="14"/>
      <c r="R806" s="14"/>
      <c r="S806" s="14" t="str">
        <f t="shared" si="203"/>
        <v/>
      </c>
      <c r="T806" s="14" t="str">
        <f t="shared" si="204"/>
        <v/>
      </c>
      <c r="U806" s="21" t="str">
        <f t="shared" si="205"/>
        <v/>
      </c>
      <c r="V806" s="6" t="str">
        <f t="shared" si="206"/>
        <v/>
      </c>
      <c r="W806" s="49"/>
    </row>
    <row r="807" spans="2:23" ht="13.5" customHeight="1" x14ac:dyDescent="0.25">
      <c r="B807" s="134" t="str">
        <f t="shared" si="207"/>
        <v/>
      </c>
      <c r="C807" s="136"/>
      <c r="D807" s="20" t="str">
        <f t="shared" si="210"/>
        <v/>
      </c>
      <c r="E807" s="17" t="str">
        <f t="shared" si="198"/>
        <v/>
      </c>
      <c r="F807" s="17" t="str">
        <f t="shared" si="199"/>
        <v/>
      </c>
      <c r="G807" s="17" t="str">
        <f t="shared" si="200"/>
        <v/>
      </c>
      <c r="H807" s="17" t="str">
        <f t="shared" si="211"/>
        <v/>
      </c>
      <c r="I807" s="17" t="str">
        <f t="shared" si="201"/>
        <v/>
      </c>
      <c r="J807" s="17" t="str">
        <f t="shared" si="202"/>
        <v/>
      </c>
      <c r="K807" s="17" t="str">
        <f t="shared" si="212"/>
        <v/>
      </c>
      <c r="L807" s="14" t="str">
        <f t="shared" si="209"/>
        <v/>
      </c>
      <c r="M807" s="14" t="str">
        <f t="shared" si="213"/>
        <v/>
      </c>
      <c r="N807" s="14" t="str">
        <f t="shared" si="208"/>
        <v/>
      </c>
      <c r="O807" s="14"/>
      <c r="P807" s="14"/>
      <c r="Q807" s="14"/>
      <c r="R807" s="14"/>
      <c r="S807" s="14" t="str">
        <f t="shared" si="203"/>
        <v/>
      </c>
      <c r="T807" s="14" t="str">
        <f t="shared" si="204"/>
        <v/>
      </c>
      <c r="U807" s="21" t="str">
        <f t="shared" si="205"/>
        <v/>
      </c>
      <c r="V807" s="6" t="str">
        <f t="shared" si="206"/>
        <v/>
      </c>
      <c r="W807" s="49"/>
    </row>
    <row r="808" spans="2:23" ht="13.5" customHeight="1" x14ac:dyDescent="0.25">
      <c r="B808" s="134" t="str">
        <f t="shared" si="207"/>
        <v/>
      </c>
      <c r="C808" s="136"/>
      <c r="D808" s="20" t="str">
        <f t="shared" si="210"/>
        <v/>
      </c>
      <c r="E808" s="17" t="str">
        <f t="shared" si="198"/>
        <v/>
      </c>
      <c r="F808" s="17" t="str">
        <f t="shared" si="199"/>
        <v/>
      </c>
      <c r="G808" s="17" t="str">
        <f t="shared" si="200"/>
        <v/>
      </c>
      <c r="H808" s="17" t="str">
        <f t="shared" si="211"/>
        <v/>
      </c>
      <c r="I808" s="17" t="str">
        <f t="shared" si="201"/>
        <v/>
      </c>
      <c r="J808" s="17" t="str">
        <f t="shared" si="202"/>
        <v/>
      </c>
      <c r="K808" s="17" t="str">
        <f t="shared" si="212"/>
        <v/>
      </c>
      <c r="L808" s="14" t="str">
        <f t="shared" si="209"/>
        <v/>
      </c>
      <c r="M808" s="14" t="str">
        <f t="shared" si="213"/>
        <v/>
      </c>
      <c r="N808" s="14" t="str">
        <f t="shared" si="208"/>
        <v/>
      </c>
      <c r="O808" s="14"/>
      <c r="P808" s="14"/>
      <c r="Q808" s="14"/>
      <c r="R808" s="14"/>
      <c r="S808" s="14" t="str">
        <f t="shared" si="203"/>
        <v/>
      </c>
      <c r="T808" s="14" t="str">
        <f t="shared" si="204"/>
        <v/>
      </c>
      <c r="U808" s="21" t="str">
        <f t="shared" si="205"/>
        <v/>
      </c>
      <c r="V808" s="6" t="str">
        <f t="shared" si="206"/>
        <v/>
      </c>
      <c r="W808" s="49"/>
    </row>
    <row r="809" spans="2:23" ht="13.5" customHeight="1" x14ac:dyDescent="0.25">
      <c r="B809" s="134" t="str">
        <f t="shared" si="207"/>
        <v/>
      </c>
      <c r="C809" s="136"/>
      <c r="D809" s="20" t="str">
        <f t="shared" si="210"/>
        <v/>
      </c>
      <c r="E809" s="17" t="str">
        <f t="shared" si="198"/>
        <v/>
      </c>
      <c r="F809" s="17" t="str">
        <f t="shared" si="199"/>
        <v/>
      </c>
      <c r="G809" s="17" t="str">
        <f t="shared" si="200"/>
        <v/>
      </c>
      <c r="H809" s="17" t="str">
        <f t="shared" si="211"/>
        <v/>
      </c>
      <c r="I809" s="17" t="str">
        <f t="shared" si="201"/>
        <v/>
      </c>
      <c r="J809" s="17" t="str">
        <f t="shared" si="202"/>
        <v/>
      </c>
      <c r="K809" s="17" t="str">
        <f t="shared" si="212"/>
        <v/>
      </c>
      <c r="L809" s="14" t="str">
        <f t="shared" si="209"/>
        <v/>
      </c>
      <c r="M809" s="14" t="str">
        <f t="shared" si="213"/>
        <v/>
      </c>
      <c r="N809" s="14" t="str">
        <f t="shared" si="208"/>
        <v/>
      </c>
      <c r="O809" s="14"/>
      <c r="P809" s="14"/>
      <c r="Q809" s="14"/>
      <c r="R809" s="14"/>
      <c r="S809" s="14" t="str">
        <f t="shared" si="203"/>
        <v/>
      </c>
      <c r="T809" s="14" t="str">
        <f t="shared" si="204"/>
        <v/>
      </c>
      <c r="U809" s="21" t="str">
        <f t="shared" si="205"/>
        <v/>
      </c>
      <c r="V809" s="6" t="str">
        <f t="shared" si="206"/>
        <v/>
      </c>
      <c r="W809" s="49"/>
    </row>
    <row r="810" spans="2:23" ht="13.5" customHeight="1" x14ac:dyDescent="0.25">
      <c r="B810" s="134" t="str">
        <f t="shared" si="207"/>
        <v/>
      </c>
      <c r="C810" s="136"/>
      <c r="D810" s="20" t="str">
        <f t="shared" si="210"/>
        <v/>
      </c>
      <c r="E810" s="17" t="str">
        <f t="shared" si="198"/>
        <v/>
      </c>
      <c r="F810" s="17" t="str">
        <f t="shared" si="199"/>
        <v/>
      </c>
      <c r="G810" s="17" t="str">
        <f t="shared" si="200"/>
        <v/>
      </c>
      <c r="H810" s="17" t="str">
        <f t="shared" si="211"/>
        <v/>
      </c>
      <c r="I810" s="17" t="str">
        <f t="shared" si="201"/>
        <v/>
      </c>
      <c r="J810" s="17" t="str">
        <f t="shared" si="202"/>
        <v/>
      </c>
      <c r="K810" s="17" t="str">
        <f t="shared" si="212"/>
        <v/>
      </c>
      <c r="L810" s="14" t="str">
        <f t="shared" si="209"/>
        <v/>
      </c>
      <c r="M810" s="14" t="str">
        <f t="shared" si="213"/>
        <v/>
      </c>
      <c r="N810" s="14" t="str">
        <f t="shared" si="208"/>
        <v/>
      </c>
      <c r="O810" s="14"/>
      <c r="P810" s="14"/>
      <c r="Q810" s="14"/>
      <c r="R810" s="14"/>
      <c r="S810" s="14" t="str">
        <f t="shared" si="203"/>
        <v/>
      </c>
      <c r="T810" s="14" t="str">
        <f t="shared" si="204"/>
        <v/>
      </c>
      <c r="U810" s="21" t="str">
        <f t="shared" si="205"/>
        <v/>
      </c>
      <c r="V810" s="6" t="str">
        <f t="shared" si="206"/>
        <v/>
      </c>
      <c r="W810" s="49"/>
    </row>
    <row r="811" spans="2:23" ht="13.5" customHeight="1" x14ac:dyDescent="0.25">
      <c r="B811" s="134" t="str">
        <f t="shared" si="207"/>
        <v/>
      </c>
      <c r="C811" s="136"/>
      <c r="D811" s="20" t="str">
        <f t="shared" si="210"/>
        <v/>
      </c>
      <c r="E811" s="17" t="str">
        <f t="shared" si="198"/>
        <v/>
      </c>
      <c r="F811" s="17" t="str">
        <f t="shared" si="199"/>
        <v/>
      </c>
      <c r="G811" s="17" t="str">
        <f t="shared" si="200"/>
        <v/>
      </c>
      <c r="H811" s="17" t="str">
        <f t="shared" si="211"/>
        <v/>
      </c>
      <c r="I811" s="17" t="str">
        <f t="shared" si="201"/>
        <v/>
      </c>
      <c r="J811" s="17" t="str">
        <f t="shared" si="202"/>
        <v/>
      </c>
      <c r="K811" s="17" t="str">
        <f t="shared" si="212"/>
        <v/>
      </c>
      <c r="L811" s="14" t="str">
        <f t="shared" si="209"/>
        <v/>
      </c>
      <c r="M811" s="14" t="str">
        <f t="shared" si="213"/>
        <v/>
      </c>
      <c r="N811" s="14" t="str">
        <f t="shared" si="208"/>
        <v/>
      </c>
      <c r="O811" s="14"/>
      <c r="P811" s="14"/>
      <c r="Q811" s="14"/>
      <c r="R811" s="14"/>
      <c r="S811" s="14" t="str">
        <f t="shared" si="203"/>
        <v/>
      </c>
      <c r="T811" s="14" t="str">
        <f t="shared" si="204"/>
        <v/>
      </c>
      <c r="U811" s="21" t="str">
        <f t="shared" si="205"/>
        <v/>
      </c>
      <c r="V811" s="6" t="str">
        <f t="shared" si="206"/>
        <v/>
      </c>
      <c r="W811" s="49"/>
    </row>
    <row r="812" spans="2:23" ht="13.5" customHeight="1" x14ac:dyDescent="0.25">
      <c r="B812" s="134" t="str">
        <f t="shared" si="207"/>
        <v/>
      </c>
      <c r="C812" s="136"/>
      <c r="D812" s="20" t="str">
        <f t="shared" si="210"/>
        <v/>
      </c>
      <c r="E812" s="17" t="str">
        <f t="shared" si="198"/>
        <v/>
      </c>
      <c r="F812" s="17" t="str">
        <f t="shared" si="199"/>
        <v/>
      </c>
      <c r="G812" s="17" t="str">
        <f t="shared" si="200"/>
        <v/>
      </c>
      <c r="H812" s="17" t="str">
        <f t="shared" si="211"/>
        <v/>
      </c>
      <c r="I812" s="17" t="str">
        <f t="shared" si="201"/>
        <v/>
      </c>
      <c r="J812" s="17" t="str">
        <f t="shared" si="202"/>
        <v/>
      </c>
      <c r="K812" s="17" t="str">
        <f t="shared" si="212"/>
        <v/>
      </c>
      <c r="L812" s="14" t="str">
        <f t="shared" si="209"/>
        <v/>
      </c>
      <c r="M812" s="14" t="str">
        <f t="shared" si="213"/>
        <v/>
      </c>
      <c r="N812" s="14" t="str">
        <f t="shared" si="208"/>
        <v/>
      </c>
      <c r="O812" s="14"/>
      <c r="P812" s="14"/>
      <c r="Q812" s="14"/>
      <c r="R812" s="14"/>
      <c r="S812" s="14" t="str">
        <f t="shared" si="203"/>
        <v/>
      </c>
      <c r="T812" s="14" t="str">
        <f t="shared" si="204"/>
        <v/>
      </c>
      <c r="U812" s="21" t="str">
        <f t="shared" si="205"/>
        <v/>
      </c>
      <c r="V812" s="6" t="str">
        <f t="shared" si="206"/>
        <v/>
      </c>
      <c r="W812" s="49"/>
    </row>
    <row r="813" spans="2:23" ht="13.5" customHeight="1" x14ac:dyDescent="0.25">
      <c r="B813" s="134" t="str">
        <f t="shared" si="207"/>
        <v/>
      </c>
      <c r="C813" s="136"/>
      <c r="D813" s="20" t="str">
        <f t="shared" si="210"/>
        <v/>
      </c>
      <c r="E813" s="17" t="str">
        <f t="shared" si="198"/>
        <v/>
      </c>
      <c r="F813" s="17" t="str">
        <f t="shared" si="199"/>
        <v/>
      </c>
      <c r="G813" s="17" t="str">
        <f t="shared" si="200"/>
        <v/>
      </c>
      <c r="H813" s="17" t="str">
        <f t="shared" si="211"/>
        <v/>
      </c>
      <c r="I813" s="17" t="str">
        <f t="shared" si="201"/>
        <v/>
      </c>
      <c r="J813" s="17" t="str">
        <f t="shared" si="202"/>
        <v/>
      </c>
      <c r="K813" s="17" t="str">
        <f t="shared" si="212"/>
        <v/>
      </c>
      <c r="L813" s="14" t="str">
        <f t="shared" si="209"/>
        <v/>
      </c>
      <c r="M813" s="14" t="str">
        <f t="shared" si="213"/>
        <v/>
      </c>
      <c r="N813" s="14" t="str">
        <f t="shared" si="208"/>
        <v/>
      </c>
      <c r="O813" s="14"/>
      <c r="P813" s="14"/>
      <c r="Q813" s="14"/>
      <c r="R813" s="14"/>
      <c r="S813" s="14" t="str">
        <f t="shared" si="203"/>
        <v/>
      </c>
      <c r="T813" s="14" t="str">
        <f t="shared" si="204"/>
        <v/>
      </c>
      <c r="U813" s="21" t="str">
        <f t="shared" si="205"/>
        <v/>
      </c>
      <c r="V813" s="6" t="str">
        <f t="shared" si="206"/>
        <v/>
      </c>
      <c r="W813" s="49"/>
    </row>
    <row r="814" spans="2:23" ht="13.5" customHeight="1" x14ac:dyDescent="0.25">
      <c r="B814" s="134" t="str">
        <f t="shared" si="207"/>
        <v/>
      </c>
      <c r="C814" s="136"/>
      <c r="D814" s="20" t="str">
        <f t="shared" si="210"/>
        <v/>
      </c>
      <c r="E814" s="17" t="str">
        <f t="shared" si="198"/>
        <v/>
      </c>
      <c r="F814" s="17" t="str">
        <f t="shared" si="199"/>
        <v/>
      </c>
      <c r="G814" s="17" t="str">
        <f t="shared" si="200"/>
        <v/>
      </c>
      <c r="H814" s="17" t="str">
        <f t="shared" si="211"/>
        <v/>
      </c>
      <c r="I814" s="17" t="str">
        <f t="shared" si="201"/>
        <v/>
      </c>
      <c r="J814" s="17" t="str">
        <f t="shared" si="202"/>
        <v/>
      </c>
      <c r="K814" s="17" t="str">
        <f t="shared" si="212"/>
        <v/>
      </c>
      <c r="L814" s="14" t="str">
        <f t="shared" si="209"/>
        <v/>
      </c>
      <c r="M814" s="14" t="str">
        <f t="shared" si="213"/>
        <v/>
      </c>
      <c r="N814" s="14" t="str">
        <f t="shared" si="208"/>
        <v/>
      </c>
      <c r="O814" s="14"/>
      <c r="P814" s="14"/>
      <c r="Q814" s="14"/>
      <c r="R814" s="14"/>
      <c r="S814" s="14" t="str">
        <f t="shared" si="203"/>
        <v/>
      </c>
      <c r="T814" s="14" t="str">
        <f t="shared" si="204"/>
        <v/>
      </c>
      <c r="U814" s="21" t="str">
        <f t="shared" si="205"/>
        <v/>
      </c>
      <c r="V814" s="6" t="str">
        <f t="shared" si="206"/>
        <v/>
      </c>
      <c r="W814" s="49"/>
    </row>
    <row r="815" spans="2:23" ht="13.5" customHeight="1" x14ac:dyDescent="0.25">
      <c r="B815" s="134" t="str">
        <f t="shared" si="207"/>
        <v/>
      </c>
      <c r="C815" s="136"/>
      <c r="D815" s="20" t="str">
        <f t="shared" si="210"/>
        <v/>
      </c>
      <c r="E815" s="17" t="str">
        <f t="shared" si="198"/>
        <v/>
      </c>
      <c r="F815" s="17" t="str">
        <f t="shared" si="199"/>
        <v/>
      </c>
      <c r="G815" s="17" t="str">
        <f t="shared" si="200"/>
        <v/>
      </c>
      <c r="H815" s="17" t="str">
        <f t="shared" si="211"/>
        <v/>
      </c>
      <c r="I815" s="17" t="str">
        <f t="shared" si="201"/>
        <v/>
      </c>
      <c r="J815" s="17" t="str">
        <f t="shared" si="202"/>
        <v/>
      </c>
      <c r="K815" s="17" t="str">
        <f t="shared" si="212"/>
        <v/>
      </c>
      <c r="L815" s="14" t="str">
        <f t="shared" si="209"/>
        <v/>
      </c>
      <c r="M815" s="14" t="str">
        <f t="shared" si="213"/>
        <v/>
      </c>
      <c r="N815" s="14" t="str">
        <f t="shared" si="208"/>
        <v/>
      </c>
      <c r="O815" s="14"/>
      <c r="P815" s="14"/>
      <c r="Q815" s="14"/>
      <c r="R815" s="14"/>
      <c r="S815" s="14" t="str">
        <f t="shared" si="203"/>
        <v/>
      </c>
      <c r="T815" s="14" t="str">
        <f t="shared" si="204"/>
        <v/>
      </c>
      <c r="U815" s="21" t="str">
        <f t="shared" si="205"/>
        <v/>
      </c>
      <c r="V815" s="6" t="str">
        <f t="shared" si="206"/>
        <v/>
      </c>
      <c r="W815" s="49"/>
    </row>
    <row r="816" spans="2:23" ht="13.5" customHeight="1" x14ac:dyDescent="0.25">
      <c r="B816" s="134" t="str">
        <f t="shared" si="207"/>
        <v/>
      </c>
      <c r="C816" s="136"/>
      <c r="D816" s="20" t="str">
        <f t="shared" si="210"/>
        <v/>
      </c>
      <c r="E816" s="17" t="str">
        <f t="shared" si="198"/>
        <v/>
      </c>
      <c r="F816" s="17" t="str">
        <f t="shared" si="199"/>
        <v/>
      </c>
      <c r="G816" s="17" t="str">
        <f t="shared" si="200"/>
        <v/>
      </c>
      <c r="H816" s="17" t="str">
        <f t="shared" si="211"/>
        <v/>
      </c>
      <c r="I816" s="17" t="str">
        <f t="shared" si="201"/>
        <v/>
      </c>
      <c r="J816" s="17" t="str">
        <f t="shared" si="202"/>
        <v/>
      </c>
      <c r="K816" s="17" t="str">
        <f t="shared" si="212"/>
        <v/>
      </c>
      <c r="L816" s="14" t="str">
        <f t="shared" si="209"/>
        <v/>
      </c>
      <c r="M816" s="14" t="str">
        <f t="shared" si="213"/>
        <v/>
      </c>
      <c r="N816" s="14" t="str">
        <f t="shared" si="208"/>
        <v/>
      </c>
      <c r="O816" s="14"/>
      <c r="P816" s="14"/>
      <c r="Q816" s="14"/>
      <c r="R816" s="14"/>
      <c r="S816" s="14" t="str">
        <f t="shared" si="203"/>
        <v/>
      </c>
      <c r="T816" s="14" t="str">
        <f t="shared" si="204"/>
        <v/>
      </c>
      <c r="U816" s="21" t="str">
        <f t="shared" si="205"/>
        <v/>
      </c>
      <c r="V816" s="6" t="str">
        <f t="shared" si="206"/>
        <v/>
      </c>
      <c r="W816" s="49"/>
    </row>
    <row r="817" spans="2:23" ht="13.5" customHeight="1" x14ac:dyDescent="0.25">
      <c r="B817" s="134" t="str">
        <f t="shared" si="207"/>
        <v/>
      </c>
      <c r="C817" s="136"/>
      <c r="D817" s="20" t="str">
        <f t="shared" si="210"/>
        <v/>
      </c>
      <c r="E817" s="17" t="str">
        <f t="shared" si="198"/>
        <v/>
      </c>
      <c r="F817" s="17" t="str">
        <f t="shared" si="199"/>
        <v/>
      </c>
      <c r="G817" s="17" t="str">
        <f t="shared" si="200"/>
        <v/>
      </c>
      <c r="H817" s="17" t="str">
        <f t="shared" si="211"/>
        <v/>
      </c>
      <c r="I817" s="17" t="str">
        <f t="shared" si="201"/>
        <v/>
      </c>
      <c r="J817" s="17" t="str">
        <f t="shared" si="202"/>
        <v/>
      </c>
      <c r="K817" s="17" t="str">
        <f t="shared" si="212"/>
        <v/>
      </c>
      <c r="L817" s="14" t="str">
        <f t="shared" si="209"/>
        <v/>
      </c>
      <c r="M817" s="14" t="str">
        <f t="shared" si="213"/>
        <v/>
      </c>
      <c r="N817" s="14" t="str">
        <f t="shared" si="208"/>
        <v/>
      </c>
      <c r="O817" s="14"/>
      <c r="P817" s="14"/>
      <c r="Q817" s="14"/>
      <c r="R817" s="14"/>
      <c r="S817" s="14" t="str">
        <f t="shared" si="203"/>
        <v/>
      </c>
      <c r="T817" s="14" t="str">
        <f t="shared" si="204"/>
        <v/>
      </c>
      <c r="U817" s="21" t="str">
        <f t="shared" si="205"/>
        <v/>
      </c>
      <c r="V817" s="6" t="str">
        <f t="shared" si="206"/>
        <v/>
      </c>
      <c r="W817" s="49"/>
    </row>
    <row r="818" spans="2:23" ht="13.5" customHeight="1" x14ac:dyDescent="0.25">
      <c r="B818" s="134" t="str">
        <f t="shared" si="207"/>
        <v/>
      </c>
      <c r="C818" s="136"/>
      <c r="D818" s="20" t="str">
        <f t="shared" si="210"/>
        <v/>
      </c>
      <c r="E818" s="17" t="str">
        <f t="shared" si="198"/>
        <v/>
      </c>
      <c r="F818" s="17" t="str">
        <f t="shared" si="199"/>
        <v/>
      </c>
      <c r="G818" s="17" t="str">
        <f t="shared" si="200"/>
        <v/>
      </c>
      <c r="H818" s="17" t="str">
        <f t="shared" si="211"/>
        <v/>
      </c>
      <c r="I818" s="17" t="str">
        <f t="shared" si="201"/>
        <v/>
      </c>
      <c r="J818" s="17" t="str">
        <f t="shared" si="202"/>
        <v/>
      </c>
      <c r="K818" s="17" t="str">
        <f t="shared" si="212"/>
        <v/>
      </c>
      <c r="L818" s="14" t="str">
        <f t="shared" si="209"/>
        <v/>
      </c>
      <c r="M818" s="14" t="str">
        <f t="shared" si="213"/>
        <v/>
      </c>
      <c r="N818" s="14" t="str">
        <f t="shared" si="208"/>
        <v/>
      </c>
      <c r="O818" s="14"/>
      <c r="P818" s="14"/>
      <c r="Q818" s="14"/>
      <c r="R818" s="14"/>
      <c r="S818" s="14" t="str">
        <f t="shared" si="203"/>
        <v/>
      </c>
      <c r="T818" s="14" t="str">
        <f t="shared" si="204"/>
        <v/>
      </c>
      <c r="U818" s="21" t="str">
        <f t="shared" si="205"/>
        <v/>
      </c>
      <c r="V818" s="6" t="str">
        <f t="shared" si="206"/>
        <v/>
      </c>
      <c r="W818" s="49"/>
    </row>
    <row r="819" spans="2:23" ht="13.5" customHeight="1" x14ac:dyDescent="0.25">
      <c r="B819" s="134" t="str">
        <f t="shared" si="207"/>
        <v/>
      </c>
      <c r="C819" s="136"/>
      <c r="D819" s="20" t="str">
        <f t="shared" si="210"/>
        <v/>
      </c>
      <c r="E819" s="17" t="str">
        <f t="shared" si="198"/>
        <v/>
      </c>
      <c r="F819" s="17" t="str">
        <f t="shared" si="199"/>
        <v/>
      </c>
      <c r="G819" s="17" t="str">
        <f t="shared" si="200"/>
        <v/>
      </c>
      <c r="H819" s="17" t="str">
        <f t="shared" si="211"/>
        <v/>
      </c>
      <c r="I819" s="17" t="str">
        <f t="shared" si="201"/>
        <v/>
      </c>
      <c r="J819" s="17" t="str">
        <f t="shared" si="202"/>
        <v/>
      </c>
      <c r="K819" s="17" t="str">
        <f t="shared" si="212"/>
        <v/>
      </c>
      <c r="L819" s="14" t="str">
        <f t="shared" si="209"/>
        <v/>
      </c>
      <c r="M819" s="14" t="str">
        <f t="shared" si="213"/>
        <v/>
      </c>
      <c r="N819" s="14" t="str">
        <f t="shared" si="208"/>
        <v/>
      </c>
      <c r="O819" s="14"/>
      <c r="P819" s="14"/>
      <c r="Q819" s="14"/>
      <c r="R819" s="14"/>
      <c r="S819" s="14" t="str">
        <f t="shared" si="203"/>
        <v/>
      </c>
      <c r="T819" s="14" t="str">
        <f t="shared" si="204"/>
        <v/>
      </c>
      <c r="U819" s="21" t="str">
        <f t="shared" si="205"/>
        <v/>
      </c>
      <c r="V819" s="6" t="str">
        <f t="shared" si="206"/>
        <v/>
      </c>
      <c r="W819" s="49"/>
    </row>
    <row r="820" spans="2:23" ht="13.5" customHeight="1" x14ac:dyDescent="0.25">
      <c r="B820" s="134" t="str">
        <f t="shared" si="207"/>
        <v/>
      </c>
      <c r="C820" s="136"/>
      <c r="D820" s="20" t="str">
        <f t="shared" si="210"/>
        <v/>
      </c>
      <c r="E820" s="17" t="str">
        <f t="shared" si="198"/>
        <v/>
      </c>
      <c r="F820" s="17" t="str">
        <f t="shared" si="199"/>
        <v/>
      </c>
      <c r="G820" s="17" t="str">
        <f t="shared" si="200"/>
        <v/>
      </c>
      <c r="H820" s="17" t="str">
        <f t="shared" si="211"/>
        <v/>
      </c>
      <c r="I820" s="17" t="str">
        <f t="shared" si="201"/>
        <v/>
      </c>
      <c r="J820" s="17" t="str">
        <f t="shared" si="202"/>
        <v/>
      </c>
      <c r="K820" s="17" t="str">
        <f t="shared" si="212"/>
        <v/>
      </c>
      <c r="L820" s="14" t="str">
        <f t="shared" si="209"/>
        <v/>
      </c>
      <c r="M820" s="14" t="str">
        <f t="shared" si="213"/>
        <v/>
      </c>
      <c r="N820" s="14" t="str">
        <f t="shared" si="208"/>
        <v/>
      </c>
      <c r="O820" s="14"/>
      <c r="P820" s="14"/>
      <c r="Q820" s="14"/>
      <c r="R820" s="14"/>
      <c r="S820" s="14" t="str">
        <f t="shared" si="203"/>
        <v/>
      </c>
      <c r="T820" s="14" t="str">
        <f t="shared" si="204"/>
        <v/>
      </c>
      <c r="U820" s="21" t="str">
        <f t="shared" si="205"/>
        <v/>
      </c>
      <c r="V820" s="6" t="str">
        <f t="shared" si="206"/>
        <v/>
      </c>
      <c r="W820" s="49"/>
    </row>
    <row r="821" spans="2:23" ht="13.5" customHeight="1" x14ac:dyDescent="0.25">
      <c r="B821" s="134" t="str">
        <f t="shared" si="207"/>
        <v/>
      </c>
      <c r="C821" s="136"/>
      <c r="D821" s="20" t="str">
        <f t="shared" si="210"/>
        <v/>
      </c>
      <c r="E821" s="17" t="str">
        <f t="shared" si="198"/>
        <v/>
      </c>
      <c r="F821" s="17" t="str">
        <f t="shared" si="199"/>
        <v/>
      </c>
      <c r="G821" s="17" t="str">
        <f t="shared" si="200"/>
        <v/>
      </c>
      <c r="H821" s="17" t="str">
        <f t="shared" si="211"/>
        <v/>
      </c>
      <c r="I821" s="17" t="str">
        <f t="shared" si="201"/>
        <v/>
      </c>
      <c r="J821" s="17" t="str">
        <f t="shared" si="202"/>
        <v/>
      </c>
      <c r="K821" s="17" t="str">
        <f t="shared" si="212"/>
        <v/>
      </c>
      <c r="L821" s="14" t="str">
        <f t="shared" si="209"/>
        <v/>
      </c>
      <c r="M821" s="14" t="str">
        <f t="shared" si="213"/>
        <v/>
      </c>
      <c r="N821" s="14" t="str">
        <f t="shared" si="208"/>
        <v/>
      </c>
      <c r="O821" s="14"/>
      <c r="P821" s="14"/>
      <c r="Q821" s="14"/>
      <c r="R821" s="14"/>
      <c r="S821" s="14" t="str">
        <f t="shared" si="203"/>
        <v/>
      </c>
      <c r="T821" s="14" t="str">
        <f t="shared" si="204"/>
        <v/>
      </c>
      <c r="U821" s="21" t="str">
        <f t="shared" si="205"/>
        <v/>
      </c>
      <c r="V821" s="6" t="str">
        <f t="shared" si="206"/>
        <v/>
      </c>
      <c r="W821" s="49"/>
    </row>
    <row r="822" spans="2:23" ht="13.5" customHeight="1" x14ac:dyDescent="0.25">
      <c r="B822" s="134" t="str">
        <f t="shared" si="207"/>
        <v/>
      </c>
      <c r="C822" s="136"/>
      <c r="D822" s="20" t="str">
        <f t="shared" si="210"/>
        <v/>
      </c>
      <c r="E822" s="17" t="str">
        <f t="shared" si="198"/>
        <v/>
      </c>
      <c r="F822" s="17" t="str">
        <f t="shared" si="199"/>
        <v/>
      </c>
      <c r="G822" s="17" t="str">
        <f t="shared" si="200"/>
        <v/>
      </c>
      <c r="H822" s="17" t="str">
        <f t="shared" si="211"/>
        <v/>
      </c>
      <c r="I822" s="17" t="str">
        <f t="shared" si="201"/>
        <v/>
      </c>
      <c r="J822" s="17" t="str">
        <f t="shared" si="202"/>
        <v/>
      </c>
      <c r="K822" s="17" t="str">
        <f t="shared" si="212"/>
        <v/>
      </c>
      <c r="L822" s="14" t="str">
        <f t="shared" si="209"/>
        <v/>
      </c>
      <c r="M822" s="14" t="str">
        <f t="shared" si="213"/>
        <v/>
      </c>
      <c r="N822" s="14" t="str">
        <f t="shared" si="208"/>
        <v/>
      </c>
      <c r="O822" s="14"/>
      <c r="P822" s="14"/>
      <c r="Q822" s="14"/>
      <c r="R822" s="14"/>
      <c r="S822" s="14" t="str">
        <f t="shared" si="203"/>
        <v/>
      </c>
      <c r="T822" s="14" t="str">
        <f t="shared" si="204"/>
        <v/>
      </c>
      <c r="U822" s="21" t="str">
        <f t="shared" si="205"/>
        <v/>
      </c>
      <c r="V822" s="6" t="str">
        <f t="shared" si="206"/>
        <v/>
      </c>
      <c r="W822" s="49"/>
    </row>
    <row r="823" spans="2:23" ht="13.5" customHeight="1" x14ac:dyDescent="0.25">
      <c r="B823" s="134" t="str">
        <f t="shared" si="207"/>
        <v/>
      </c>
      <c r="C823" s="136"/>
      <c r="D823" s="20" t="str">
        <f t="shared" si="210"/>
        <v/>
      </c>
      <c r="E823" s="17" t="str">
        <f t="shared" si="198"/>
        <v/>
      </c>
      <c r="F823" s="17" t="str">
        <f t="shared" si="199"/>
        <v/>
      </c>
      <c r="G823" s="17" t="str">
        <f t="shared" si="200"/>
        <v/>
      </c>
      <c r="H823" s="17" t="str">
        <f t="shared" si="211"/>
        <v/>
      </c>
      <c r="I823" s="17" t="str">
        <f t="shared" si="201"/>
        <v/>
      </c>
      <c r="J823" s="17" t="str">
        <f t="shared" si="202"/>
        <v/>
      </c>
      <c r="K823" s="17" t="str">
        <f t="shared" si="212"/>
        <v/>
      </c>
      <c r="L823" s="14" t="str">
        <f t="shared" si="209"/>
        <v/>
      </c>
      <c r="M823" s="14" t="str">
        <f t="shared" si="213"/>
        <v/>
      </c>
      <c r="N823" s="14" t="str">
        <f t="shared" si="208"/>
        <v/>
      </c>
      <c r="O823" s="14"/>
      <c r="P823" s="14"/>
      <c r="Q823" s="14"/>
      <c r="R823" s="14"/>
      <c r="S823" s="14" t="str">
        <f t="shared" si="203"/>
        <v/>
      </c>
      <c r="T823" s="14" t="str">
        <f t="shared" si="204"/>
        <v/>
      </c>
      <c r="U823" s="21" t="str">
        <f t="shared" si="205"/>
        <v/>
      </c>
      <c r="V823" s="6" t="str">
        <f t="shared" si="206"/>
        <v/>
      </c>
      <c r="W823" s="49"/>
    </row>
    <row r="824" spans="2:23" ht="13.5" customHeight="1" x14ac:dyDescent="0.25">
      <c r="B824" s="134" t="str">
        <f t="shared" si="207"/>
        <v/>
      </c>
      <c r="C824" s="136"/>
      <c r="D824" s="20" t="str">
        <f t="shared" si="210"/>
        <v/>
      </c>
      <c r="E824" s="17" t="str">
        <f t="shared" si="198"/>
        <v/>
      </c>
      <c r="F824" s="17" t="str">
        <f t="shared" si="199"/>
        <v/>
      </c>
      <c r="G824" s="17" t="str">
        <f t="shared" si="200"/>
        <v/>
      </c>
      <c r="H824" s="17" t="str">
        <f t="shared" si="211"/>
        <v/>
      </c>
      <c r="I824" s="17" t="str">
        <f t="shared" si="201"/>
        <v/>
      </c>
      <c r="J824" s="17" t="str">
        <f t="shared" si="202"/>
        <v/>
      </c>
      <c r="K824" s="17" t="str">
        <f t="shared" si="212"/>
        <v/>
      </c>
      <c r="L824" s="14" t="str">
        <f t="shared" si="209"/>
        <v/>
      </c>
      <c r="M824" s="14" t="str">
        <f t="shared" si="213"/>
        <v/>
      </c>
      <c r="N824" s="14" t="str">
        <f t="shared" si="208"/>
        <v/>
      </c>
      <c r="O824" s="14"/>
      <c r="P824" s="14"/>
      <c r="Q824" s="14"/>
      <c r="R824" s="14"/>
      <c r="S824" s="14" t="str">
        <f t="shared" si="203"/>
        <v/>
      </c>
      <c r="T824" s="14" t="str">
        <f t="shared" si="204"/>
        <v/>
      </c>
      <c r="U824" s="21" t="str">
        <f t="shared" si="205"/>
        <v/>
      </c>
      <c r="V824" s="6" t="str">
        <f t="shared" si="206"/>
        <v/>
      </c>
      <c r="W824" s="49"/>
    </row>
    <row r="825" spans="2:23" ht="13.5" customHeight="1" x14ac:dyDescent="0.25">
      <c r="B825" s="134" t="str">
        <f t="shared" si="207"/>
        <v/>
      </c>
      <c r="C825" s="136"/>
      <c r="D825" s="20" t="str">
        <f t="shared" si="210"/>
        <v/>
      </c>
      <c r="E825" s="17" t="str">
        <f t="shared" si="198"/>
        <v/>
      </c>
      <c r="F825" s="17" t="str">
        <f t="shared" si="199"/>
        <v/>
      </c>
      <c r="G825" s="17" t="str">
        <f t="shared" si="200"/>
        <v/>
      </c>
      <c r="H825" s="17" t="str">
        <f t="shared" si="211"/>
        <v/>
      </c>
      <c r="I825" s="17" t="str">
        <f t="shared" si="201"/>
        <v/>
      </c>
      <c r="J825" s="17" t="str">
        <f t="shared" si="202"/>
        <v/>
      </c>
      <c r="K825" s="17" t="str">
        <f t="shared" si="212"/>
        <v/>
      </c>
      <c r="L825" s="14" t="str">
        <f t="shared" si="209"/>
        <v/>
      </c>
      <c r="M825" s="14" t="str">
        <f t="shared" si="213"/>
        <v/>
      </c>
      <c r="N825" s="14" t="str">
        <f t="shared" si="208"/>
        <v/>
      </c>
      <c r="O825" s="14"/>
      <c r="P825" s="14"/>
      <c r="Q825" s="14"/>
      <c r="R825" s="14"/>
      <c r="S825" s="14" t="str">
        <f t="shared" si="203"/>
        <v/>
      </c>
      <c r="T825" s="14" t="str">
        <f t="shared" si="204"/>
        <v/>
      </c>
      <c r="U825" s="21" t="str">
        <f t="shared" si="205"/>
        <v/>
      </c>
      <c r="V825" s="6" t="str">
        <f t="shared" si="206"/>
        <v/>
      </c>
      <c r="W825" s="49"/>
    </row>
    <row r="826" spans="2:23" ht="13.5" customHeight="1" x14ac:dyDescent="0.25">
      <c r="B826" s="134" t="str">
        <f t="shared" si="207"/>
        <v/>
      </c>
      <c r="C826" s="136"/>
      <c r="D826" s="20" t="str">
        <f t="shared" si="210"/>
        <v/>
      </c>
      <c r="E826" s="17" t="str">
        <f t="shared" si="198"/>
        <v/>
      </c>
      <c r="F826" s="17" t="str">
        <f t="shared" si="199"/>
        <v/>
      </c>
      <c r="G826" s="17" t="str">
        <f t="shared" si="200"/>
        <v/>
      </c>
      <c r="H826" s="17" t="str">
        <f t="shared" si="211"/>
        <v/>
      </c>
      <c r="I826" s="17" t="str">
        <f t="shared" si="201"/>
        <v/>
      </c>
      <c r="J826" s="17" t="str">
        <f t="shared" si="202"/>
        <v/>
      </c>
      <c r="K826" s="17" t="str">
        <f t="shared" si="212"/>
        <v/>
      </c>
      <c r="L826" s="14" t="str">
        <f t="shared" si="209"/>
        <v/>
      </c>
      <c r="M826" s="14" t="str">
        <f t="shared" si="213"/>
        <v/>
      </c>
      <c r="N826" s="14" t="str">
        <f t="shared" si="208"/>
        <v/>
      </c>
      <c r="O826" s="14"/>
      <c r="P826" s="14"/>
      <c r="Q826" s="14"/>
      <c r="R826" s="14"/>
      <c r="S826" s="14" t="str">
        <f t="shared" si="203"/>
        <v/>
      </c>
      <c r="T826" s="14" t="str">
        <f t="shared" si="204"/>
        <v/>
      </c>
      <c r="U826" s="21" t="str">
        <f t="shared" si="205"/>
        <v/>
      </c>
      <c r="V826" s="6" t="str">
        <f t="shared" si="206"/>
        <v/>
      </c>
      <c r="W826" s="49"/>
    </row>
    <row r="827" spans="2:23" ht="13.5" customHeight="1" x14ac:dyDescent="0.25">
      <c r="B827" s="134" t="str">
        <f t="shared" si="207"/>
        <v/>
      </c>
      <c r="C827" s="136"/>
      <c r="D827" s="20" t="str">
        <f t="shared" si="210"/>
        <v/>
      </c>
      <c r="E827" s="17" t="str">
        <f t="shared" si="198"/>
        <v/>
      </c>
      <c r="F827" s="17" t="str">
        <f t="shared" si="199"/>
        <v/>
      </c>
      <c r="G827" s="17" t="str">
        <f t="shared" si="200"/>
        <v/>
      </c>
      <c r="H827" s="17" t="str">
        <f t="shared" si="211"/>
        <v/>
      </c>
      <c r="I827" s="17" t="str">
        <f t="shared" si="201"/>
        <v/>
      </c>
      <c r="J827" s="17" t="str">
        <f t="shared" si="202"/>
        <v/>
      </c>
      <c r="K827" s="17" t="str">
        <f t="shared" si="212"/>
        <v/>
      </c>
      <c r="L827" s="14" t="str">
        <f t="shared" si="209"/>
        <v/>
      </c>
      <c r="M827" s="14" t="str">
        <f t="shared" si="213"/>
        <v/>
      </c>
      <c r="N827" s="14" t="str">
        <f t="shared" si="208"/>
        <v/>
      </c>
      <c r="O827" s="14"/>
      <c r="P827" s="14"/>
      <c r="Q827" s="14"/>
      <c r="R827" s="14"/>
      <c r="S827" s="14" t="str">
        <f t="shared" si="203"/>
        <v/>
      </c>
      <c r="T827" s="14" t="str">
        <f t="shared" si="204"/>
        <v/>
      </c>
      <c r="U827" s="21" t="str">
        <f t="shared" si="205"/>
        <v/>
      </c>
      <c r="V827" s="6" t="str">
        <f t="shared" si="206"/>
        <v/>
      </c>
      <c r="W827" s="49"/>
    </row>
    <row r="828" spans="2:23" ht="13.5" customHeight="1" x14ac:dyDescent="0.25">
      <c r="B828" s="134" t="str">
        <f t="shared" si="207"/>
        <v/>
      </c>
      <c r="C828" s="136"/>
      <c r="D828" s="20" t="str">
        <f t="shared" si="210"/>
        <v/>
      </c>
      <c r="E828" s="17" t="str">
        <f t="shared" si="198"/>
        <v/>
      </c>
      <c r="F828" s="17" t="str">
        <f t="shared" si="199"/>
        <v/>
      </c>
      <c r="G828" s="17" t="str">
        <f t="shared" si="200"/>
        <v/>
      </c>
      <c r="H828" s="17" t="str">
        <f t="shared" si="211"/>
        <v/>
      </c>
      <c r="I828" s="17" t="str">
        <f t="shared" si="201"/>
        <v/>
      </c>
      <c r="J828" s="17" t="str">
        <f t="shared" si="202"/>
        <v/>
      </c>
      <c r="K828" s="17" t="str">
        <f t="shared" si="212"/>
        <v/>
      </c>
      <c r="L828" s="14" t="str">
        <f t="shared" si="209"/>
        <v/>
      </c>
      <c r="M828" s="14" t="str">
        <f t="shared" si="213"/>
        <v/>
      </c>
      <c r="N828" s="14" t="str">
        <f t="shared" si="208"/>
        <v/>
      </c>
      <c r="O828" s="14"/>
      <c r="P828" s="14"/>
      <c r="Q828" s="14"/>
      <c r="R828" s="14"/>
      <c r="S828" s="14" t="str">
        <f t="shared" si="203"/>
        <v/>
      </c>
      <c r="T828" s="14" t="str">
        <f t="shared" si="204"/>
        <v/>
      </c>
      <c r="U828" s="21" t="str">
        <f t="shared" si="205"/>
        <v/>
      </c>
      <c r="V828" s="6" t="str">
        <f t="shared" si="206"/>
        <v/>
      </c>
      <c r="W828" s="49"/>
    </row>
    <row r="829" spans="2:23" ht="13.5" customHeight="1" x14ac:dyDescent="0.25">
      <c r="B829" s="134" t="str">
        <f t="shared" si="207"/>
        <v/>
      </c>
      <c r="C829" s="136"/>
      <c r="D829" s="20" t="str">
        <f t="shared" si="210"/>
        <v/>
      </c>
      <c r="E829" s="17" t="str">
        <f t="shared" si="198"/>
        <v/>
      </c>
      <c r="F829" s="17" t="str">
        <f t="shared" si="199"/>
        <v/>
      </c>
      <c r="G829" s="17" t="str">
        <f t="shared" si="200"/>
        <v/>
      </c>
      <c r="H829" s="17" t="str">
        <f t="shared" si="211"/>
        <v/>
      </c>
      <c r="I829" s="17" t="str">
        <f t="shared" si="201"/>
        <v/>
      </c>
      <c r="J829" s="17" t="str">
        <f t="shared" si="202"/>
        <v/>
      </c>
      <c r="K829" s="17" t="str">
        <f t="shared" si="212"/>
        <v/>
      </c>
      <c r="L829" s="14" t="str">
        <f t="shared" si="209"/>
        <v/>
      </c>
      <c r="M829" s="14" t="str">
        <f t="shared" si="213"/>
        <v/>
      </c>
      <c r="N829" s="14" t="str">
        <f t="shared" si="208"/>
        <v/>
      </c>
      <c r="O829" s="14"/>
      <c r="P829" s="14"/>
      <c r="Q829" s="14"/>
      <c r="R829" s="14"/>
      <c r="S829" s="14" t="str">
        <f t="shared" si="203"/>
        <v/>
      </c>
      <c r="T829" s="14" t="str">
        <f t="shared" si="204"/>
        <v/>
      </c>
      <c r="U829" s="21" t="str">
        <f t="shared" si="205"/>
        <v/>
      </c>
      <c r="V829" s="6" t="str">
        <f t="shared" si="206"/>
        <v/>
      </c>
      <c r="W829" s="49"/>
    </row>
    <row r="830" spans="2:23" ht="13.5" customHeight="1" x14ac:dyDescent="0.25">
      <c r="B830" s="134" t="str">
        <f t="shared" si="207"/>
        <v/>
      </c>
      <c r="C830" s="136"/>
      <c r="D830" s="20" t="str">
        <f t="shared" si="210"/>
        <v/>
      </c>
      <c r="E830" s="17" t="str">
        <f t="shared" si="198"/>
        <v/>
      </c>
      <c r="F830" s="17" t="str">
        <f t="shared" si="199"/>
        <v/>
      </c>
      <c r="G830" s="17" t="str">
        <f t="shared" si="200"/>
        <v/>
      </c>
      <c r="H830" s="17" t="str">
        <f t="shared" si="211"/>
        <v/>
      </c>
      <c r="I830" s="17" t="str">
        <f t="shared" si="201"/>
        <v/>
      </c>
      <c r="J830" s="17" t="str">
        <f t="shared" si="202"/>
        <v/>
      </c>
      <c r="K830" s="17" t="str">
        <f t="shared" si="212"/>
        <v/>
      </c>
      <c r="L830" s="14" t="str">
        <f t="shared" si="209"/>
        <v/>
      </c>
      <c r="M830" s="14" t="str">
        <f t="shared" si="213"/>
        <v/>
      </c>
      <c r="N830" s="14" t="str">
        <f t="shared" si="208"/>
        <v/>
      </c>
      <c r="O830" s="14"/>
      <c r="P830" s="14"/>
      <c r="Q830" s="14"/>
      <c r="R830" s="14"/>
      <c r="S830" s="14" t="str">
        <f t="shared" si="203"/>
        <v/>
      </c>
      <c r="T830" s="14" t="str">
        <f t="shared" si="204"/>
        <v/>
      </c>
      <c r="U830" s="21" t="str">
        <f t="shared" si="205"/>
        <v/>
      </c>
      <c r="V830" s="6" t="str">
        <f t="shared" si="206"/>
        <v/>
      </c>
      <c r="W830" s="49"/>
    </row>
    <row r="831" spans="2:23" ht="13.5" customHeight="1" x14ac:dyDescent="0.25">
      <c r="B831" s="134" t="str">
        <f t="shared" si="207"/>
        <v/>
      </c>
      <c r="C831" s="136"/>
      <c r="D831" s="20" t="str">
        <f t="shared" si="210"/>
        <v/>
      </c>
      <c r="E831" s="17" t="str">
        <f t="shared" si="198"/>
        <v/>
      </c>
      <c r="F831" s="17" t="str">
        <f t="shared" si="199"/>
        <v/>
      </c>
      <c r="G831" s="17" t="str">
        <f t="shared" si="200"/>
        <v/>
      </c>
      <c r="H831" s="17" t="str">
        <f t="shared" si="211"/>
        <v/>
      </c>
      <c r="I831" s="17" t="str">
        <f t="shared" si="201"/>
        <v/>
      </c>
      <c r="J831" s="17" t="str">
        <f t="shared" si="202"/>
        <v/>
      </c>
      <c r="K831" s="17" t="str">
        <f t="shared" si="212"/>
        <v/>
      </c>
      <c r="L831" s="14" t="str">
        <f t="shared" si="209"/>
        <v/>
      </c>
      <c r="M831" s="14" t="str">
        <f t="shared" si="213"/>
        <v/>
      </c>
      <c r="N831" s="14" t="str">
        <f t="shared" si="208"/>
        <v/>
      </c>
      <c r="O831" s="14"/>
      <c r="P831" s="14"/>
      <c r="Q831" s="14"/>
      <c r="R831" s="14"/>
      <c r="S831" s="14" t="str">
        <f t="shared" si="203"/>
        <v/>
      </c>
      <c r="T831" s="14" t="str">
        <f t="shared" si="204"/>
        <v/>
      </c>
      <c r="U831" s="21" t="str">
        <f t="shared" si="205"/>
        <v/>
      </c>
      <c r="V831" s="6" t="str">
        <f t="shared" si="206"/>
        <v/>
      </c>
      <c r="W831" s="49"/>
    </row>
    <row r="832" spans="2:23" ht="13.5" customHeight="1" x14ac:dyDescent="0.25">
      <c r="B832" s="134" t="str">
        <f t="shared" si="207"/>
        <v/>
      </c>
      <c r="C832" s="136"/>
      <c r="D832" s="20" t="str">
        <f t="shared" si="210"/>
        <v/>
      </c>
      <c r="E832" s="17" t="str">
        <f t="shared" si="198"/>
        <v/>
      </c>
      <c r="F832" s="17" t="str">
        <f t="shared" si="199"/>
        <v/>
      </c>
      <c r="G832" s="17" t="str">
        <f t="shared" si="200"/>
        <v/>
      </c>
      <c r="H832" s="17" t="str">
        <f t="shared" si="211"/>
        <v/>
      </c>
      <c r="I832" s="17" t="str">
        <f t="shared" si="201"/>
        <v/>
      </c>
      <c r="J832" s="17" t="str">
        <f t="shared" si="202"/>
        <v/>
      </c>
      <c r="K832" s="17" t="str">
        <f t="shared" si="212"/>
        <v/>
      </c>
      <c r="L832" s="14" t="str">
        <f t="shared" si="209"/>
        <v/>
      </c>
      <c r="M832" s="14" t="str">
        <f t="shared" si="213"/>
        <v/>
      </c>
      <c r="N832" s="14" t="str">
        <f t="shared" si="208"/>
        <v/>
      </c>
      <c r="O832" s="14"/>
      <c r="P832" s="14"/>
      <c r="Q832" s="14"/>
      <c r="R832" s="14"/>
      <c r="S832" s="14" t="str">
        <f t="shared" si="203"/>
        <v/>
      </c>
      <c r="T832" s="14" t="str">
        <f t="shared" si="204"/>
        <v/>
      </c>
      <c r="U832" s="21" t="str">
        <f t="shared" si="205"/>
        <v/>
      </c>
      <c r="V832" s="6" t="str">
        <f t="shared" si="206"/>
        <v/>
      </c>
      <c r="W832" s="49"/>
    </row>
    <row r="833" spans="2:23" ht="13.5" customHeight="1" x14ac:dyDescent="0.25">
      <c r="B833" s="134" t="str">
        <f t="shared" si="207"/>
        <v/>
      </c>
      <c r="C833" s="136"/>
      <c r="D833" s="20" t="str">
        <f t="shared" si="210"/>
        <v/>
      </c>
      <c r="E833" s="17" t="str">
        <f t="shared" si="198"/>
        <v/>
      </c>
      <c r="F833" s="17" t="str">
        <f t="shared" si="199"/>
        <v/>
      </c>
      <c r="G833" s="17" t="str">
        <f t="shared" si="200"/>
        <v/>
      </c>
      <c r="H833" s="17" t="str">
        <f t="shared" si="211"/>
        <v/>
      </c>
      <c r="I833" s="17" t="str">
        <f t="shared" si="201"/>
        <v/>
      </c>
      <c r="J833" s="17" t="str">
        <f t="shared" si="202"/>
        <v/>
      </c>
      <c r="K833" s="17" t="str">
        <f t="shared" si="212"/>
        <v/>
      </c>
      <c r="L833" s="14" t="str">
        <f t="shared" si="209"/>
        <v/>
      </c>
      <c r="M833" s="14" t="str">
        <f t="shared" si="213"/>
        <v/>
      </c>
      <c r="N833" s="14" t="str">
        <f t="shared" si="208"/>
        <v/>
      </c>
      <c r="O833" s="14"/>
      <c r="P833" s="14"/>
      <c r="Q833" s="14"/>
      <c r="R833" s="14"/>
      <c r="S833" s="14" t="str">
        <f t="shared" si="203"/>
        <v/>
      </c>
      <c r="T833" s="14" t="str">
        <f t="shared" si="204"/>
        <v/>
      </c>
      <c r="U833" s="21" t="str">
        <f t="shared" si="205"/>
        <v/>
      </c>
      <c r="V833" s="6" t="str">
        <f t="shared" si="206"/>
        <v/>
      </c>
      <c r="W833" s="49"/>
    </row>
    <row r="834" spans="2:23" ht="13.5" customHeight="1" x14ac:dyDescent="0.25">
      <c r="B834" s="134" t="str">
        <f t="shared" si="207"/>
        <v/>
      </c>
      <c r="C834" s="136"/>
      <c r="D834" s="20" t="str">
        <f t="shared" si="210"/>
        <v/>
      </c>
      <c r="E834" s="17" t="str">
        <f t="shared" ref="E834:E897" si="214">IF(C834="","",C834^Lambda2)</f>
        <v/>
      </c>
      <c r="F834" s="17" t="str">
        <f t="shared" ref="F834:F897" si="215">IF(C834="","",mr_lcl)</f>
        <v/>
      </c>
      <c r="G834" s="17" t="str">
        <f t="shared" ref="G834:G897" si="216">IF(C834="","",mr_uclB)</f>
        <v/>
      </c>
      <c r="H834" s="17" t="str">
        <f t="shared" si="211"/>
        <v/>
      </c>
      <c r="I834" s="17" t="str">
        <f t="shared" ref="I834:I897" si="217">IF(C834="","",i_lclB)</f>
        <v/>
      </c>
      <c r="J834" s="17" t="str">
        <f t="shared" ref="J834:J897" si="218">IF(C834="","",i_uclB)</f>
        <v/>
      </c>
      <c r="K834" s="17" t="str">
        <f t="shared" si="212"/>
        <v/>
      </c>
      <c r="L834" s="14" t="str">
        <f t="shared" si="209"/>
        <v/>
      </c>
      <c r="M834" s="14" t="str">
        <f t="shared" si="213"/>
        <v/>
      </c>
      <c r="N834" s="14" t="str">
        <f t="shared" si="208"/>
        <v/>
      </c>
      <c r="O834" s="14"/>
      <c r="P834" s="14"/>
      <c r="Q834" s="14"/>
      <c r="R834" s="14"/>
      <c r="S834" s="14" t="str">
        <f t="shared" ref="S834:S897" si="219">IF(C834="","",IF(OR(AND(osc=TRUE,COUNT(C834:C847)=14,C834&gt;C835,C835&lt;C836,C836&gt;C837,C837&lt;C838,C838&gt;C839,C839&lt;C840,C840&gt;C841,C841&lt;C842,C842&gt;C843,C843&lt;C844,C844&gt;C845,C845&lt;C846,C846&gt;C847),AND(osc=TRUE,COUNT(C834:C847)=14,C834&lt;C835,C835&gt;C836,C836&lt;C837,C837&gt;C838,C838&lt;C839,C839&gt;C840,C840&lt;C841,C841&gt;C842,C842&lt;C843,C843&gt;C844,C844&lt;C845,C845&gt;C846,C846&lt;C847)),"SPECIAL CAUSE-Ind Oscillations",""))</f>
        <v/>
      </c>
      <c r="T834" s="14" t="str">
        <f t="shared" ref="T834:T897" si="220">IF(C834="","",IF(AND(var_red=TRUE,i_avg+I_std&gt;MAX(E834:E848),i_avg-I_std&lt;MIN(E834:E848),COUNT(E834:E848)=15),"SPECIAL CAUSE-Variation Reduced",""))</f>
        <v/>
      </c>
      <c r="U834" s="21" t="str">
        <f t="shared" si="205"/>
        <v/>
      </c>
      <c r="V834" s="6" t="str">
        <f t="shared" si="206"/>
        <v/>
      </c>
      <c r="W834" s="49"/>
    </row>
    <row r="835" spans="2:23" ht="13.5" customHeight="1" x14ac:dyDescent="0.25">
      <c r="B835" s="134" t="str">
        <f t="shared" si="207"/>
        <v/>
      </c>
      <c r="C835" s="136"/>
      <c r="D835" s="20" t="str">
        <f t="shared" si="210"/>
        <v/>
      </c>
      <c r="E835" s="17" t="str">
        <f t="shared" si="214"/>
        <v/>
      </c>
      <c r="F835" s="17" t="str">
        <f t="shared" si="215"/>
        <v/>
      </c>
      <c r="G835" s="17" t="str">
        <f t="shared" si="216"/>
        <v/>
      </c>
      <c r="H835" s="17" t="str">
        <f t="shared" si="211"/>
        <v/>
      </c>
      <c r="I835" s="17" t="str">
        <f t="shared" si="217"/>
        <v/>
      </c>
      <c r="J835" s="17" t="str">
        <f t="shared" si="218"/>
        <v/>
      </c>
      <c r="K835" s="17" t="str">
        <f t="shared" si="212"/>
        <v/>
      </c>
      <c r="L835" s="14" t="str">
        <f t="shared" si="209"/>
        <v/>
      </c>
      <c r="M835" s="14" t="str">
        <f t="shared" si="213"/>
        <v/>
      </c>
      <c r="N835" s="14" t="str">
        <f t="shared" si="208"/>
        <v/>
      </c>
      <c r="O835" s="14"/>
      <c r="P835" s="14"/>
      <c r="Q835" s="14"/>
      <c r="R835" s="14"/>
      <c r="S835" s="14" t="str">
        <f t="shared" si="219"/>
        <v/>
      </c>
      <c r="T835" s="14" t="str">
        <f t="shared" si="220"/>
        <v/>
      </c>
      <c r="U835" s="21" t="str">
        <f t="shared" ref="U835:U898" si="221">IF(C835="","",IF(L835&lt;&gt;"",L835,IF(M835&lt;&gt;"",M835,IF(N835&lt;&gt;"",N835,IF(S835&lt;&gt;"",S835,IF(T835&lt;&gt;"",T835,"Common Cause"))))))</f>
        <v/>
      </c>
      <c r="V835" s="6" t="str">
        <f t="shared" ref="V835:V898" si="222">IF(C835="","",IF(OR(L835&gt;"",M835&gt;"",N835&gt;"",S835&gt;"",T835&gt;""),"UNSTABLE","stable"))</f>
        <v/>
      </c>
      <c r="W835" s="49"/>
    </row>
    <row r="836" spans="2:23" ht="13.5" customHeight="1" x14ac:dyDescent="0.25">
      <c r="B836" s="134" t="str">
        <f t="shared" ref="B836:B899" si="223">IF(C836="","",IF(_xlfn.ISFORMULA(B835),B835+1,""))</f>
        <v/>
      </c>
      <c r="C836" s="136"/>
      <c r="D836" s="20" t="str">
        <f t="shared" si="210"/>
        <v/>
      </c>
      <c r="E836" s="17" t="str">
        <f t="shared" si="214"/>
        <v/>
      </c>
      <c r="F836" s="17" t="str">
        <f t="shared" si="215"/>
        <v/>
      </c>
      <c r="G836" s="17" t="str">
        <f t="shared" si="216"/>
        <v/>
      </c>
      <c r="H836" s="17" t="str">
        <f t="shared" si="211"/>
        <v/>
      </c>
      <c r="I836" s="17" t="str">
        <f t="shared" si="217"/>
        <v/>
      </c>
      <c r="J836" s="17" t="str">
        <f t="shared" si="218"/>
        <v/>
      </c>
      <c r="K836" s="17" t="str">
        <f t="shared" si="212"/>
        <v/>
      </c>
      <c r="L836" s="14" t="str">
        <f t="shared" si="209"/>
        <v/>
      </c>
      <c r="M836" s="14" t="str">
        <f t="shared" si="213"/>
        <v/>
      </c>
      <c r="N836" s="14" t="str">
        <f t="shared" ref="N836:N899" si="224">IF(C836="","",IF(AND(COUNT(D836:D844)=9,OR(MAX(D836:D844)&lt;AVERAGE(D:D),MIN(D836:D844)&gt;AVERAGE(D:D))),"MR Shift",IF(AND(COUNT(E836:E844)=9,OR(MAX(E836:E844)&lt;AVERAGE(E:E),MIN(E836:E844)&gt;AVERAGE(E:E))),"SPECIAL CAUSE-Ind Shift","")))</f>
        <v/>
      </c>
      <c r="O836" s="14"/>
      <c r="P836" s="14"/>
      <c r="Q836" s="14"/>
      <c r="R836" s="14"/>
      <c r="S836" s="14" t="str">
        <f t="shared" si="219"/>
        <v/>
      </c>
      <c r="T836" s="14" t="str">
        <f t="shared" si="220"/>
        <v/>
      </c>
      <c r="U836" s="21" t="str">
        <f t="shared" si="221"/>
        <v/>
      </c>
      <c r="V836" s="6" t="str">
        <f t="shared" si="222"/>
        <v/>
      </c>
      <c r="W836" s="49"/>
    </row>
    <row r="837" spans="2:23" ht="13.5" customHeight="1" x14ac:dyDescent="0.25">
      <c r="B837" s="134" t="str">
        <f t="shared" si="223"/>
        <v/>
      </c>
      <c r="C837" s="136"/>
      <c r="D837" s="20" t="str">
        <f t="shared" si="210"/>
        <v/>
      </c>
      <c r="E837" s="17" t="str">
        <f t="shared" si="214"/>
        <v/>
      </c>
      <c r="F837" s="17" t="str">
        <f t="shared" si="215"/>
        <v/>
      </c>
      <c r="G837" s="17" t="str">
        <f t="shared" si="216"/>
        <v/>
      </c>
      <c r="H837" s="17" t="str">
        <f t="shared" si="211"/>
        <v/>
      </c>
      <c r="I837" s="17" t="str">
        <f t="shared" si="217"/>
        <v/>
      </c>
      <c r="J837" s="17" t="str">
        <f t="shared" si="218"/>
        <v/>
      </c>
      <c r="K837" s="17" t="str">
        <f t="shared" si="212"/>
        <v/>
      </c>
      <c r="L837" s="14" t="str">
        <f t="shared" si="209"/>
        <v/>
      </c>
      <c r="M837" s="14" t="str">
        <f t="shared" si="213"/>
        <v/>
      </c>
      <c r="N837" s="14" t="str">
        <f t="shared" si="224"/>
        <v/>
      </c>
      <c r="O837" s="14"/>
      <c r="P837" s="14"/>
      <c r="Q837" s="14"/>
      <c r="R837" s="14"/>
      <c r="S837" s="14" t="str">
        <f t="shared" si="219"/>
        <v/>
      </c>
      <c r="T837" s="14" t="str">
        <f t="shared" si="220"/>
        <v/>
      </c>
      <c r="U837" s="21" t="str">
        <f t="shared" si="221"/>
        <v/>
      </c>
      <c r="V837" s="6" t="str">
        <f t="shared" si="222"/>
        <v/>
      </c>
      <c r="W837" s="49"/>
    </row>
    <row r="838" spans="2:23" ht="13.5" customHeight="1" x14ac:dyDescent="0.25">
      <c r="B838" s="134" t="str">
        <f t="shared" si="223"/>
        <v/>
      </c>
      <c r="C838" s="136"/>
      <c r="D838" s="20" t="str">
        <f t="shared" si="210"/>
        <v/>
      </c>
      <c r="E838" s="17" t="str">
        <f t="shared" si="214"/>
        <v/>
      </c>
      <c r="F838" s="17" t="str">
        <f t="shared" si="215"/>
        <v/>
      </c>
      <c r="G838" s="17" t="str">
        <f t="shared" si="216"/>
        <v/>
      </c>
      <c r="H838" s="17" t="str">
        <f t="shared" si="211"/>
        <v/>
      </c>
      <c r="I838" s="17" t="str">
        <f t="shared" si="217"/>
        <v/>
      </c>
      <c r="J838" s="17" t="str">
        <f t="shared" si="218"/>
        <v/>
      </c>
      <c r="K838" s="17" t="str">
        <f t="shared" si="212"/>
        <v/>
      </c>
      <c r="L838" s="14" t="str">
        <f t="shared" si="209"/>
        <v/>
      </c>
      <c r="M838" s="14" t="str">
        <f t="shared" si="213"/>
        <v/>
      </c>
      <c r="N838" s="14" t="str">
        <f t="shared" si="224"/>
        <v/>
      </c>
      <c r="O838" s="14"/>
      <c r="P838" s="14"/>
      <c r="Q838" s="14"/>
      <c r="R838" s="14"/>
      <c r="S838" s="14" t="str">
        <f t="shared" si="219"/>
        <v/>
      </c>
      <c r="T838" s="14" t="str">
        <f t="shared" si="220"/>
        <v/>
      </c>
      <c r="U838" s="21" t="str">
        <f t="shared" si="221"/>
        <v/>
      </c>
      <c r="V838" s="6" t="str">
        <f t="shared" si="222"/>
        <v/>
      </c>
      <c r="W838" s="49"/>
    </row>
    <row r="839" spans="2:23" ht="13.5" customHeight="1" x14ac:dyDescent="0.25">
      <c r="B839" s="134" t="str">
        <f t="shared" si="223"/>
        <v/>
      </c>
      <c r="C839" s="136"/>
      <c r="D839" s="20" t="str">
        <f t="shared" si="210"/>
        <v/>
      </c>
      <c r="E839" s="17" t="str">
        <f t="shared" si="214"/>
        <v/>
      </c>
      <c r="F839" s="17" t="str">
        <f t="shared" si="215"/>
        <v/>
      </c>
      <c r="G839" s="17" t="str">
        <f t="shared" si="216"/>
        <v/>
      </c>
      <c r="H839" s="17" t="str">
        <f t="shared" si="211"/>
        <v/>
      </c>
      <c r="I839" s="17" t="str">
        <f t="shared" si="217"/>
        <v/>
      </c>
      <c r="J839" s="17" t="str">
        <f t="shared" si="218"/>
        <v/>
      </c>
      <c r="K839" s="17" t="str">
        <f t="shared" si="212"/>
        <v/>
      </c>
      <c r="L839" s="14" t="str">
        <f t="shared" si="209"/>
        <v/>
      </c>
      <c r="M839" s="14" t="str">
        <f t="shared" si="213"/>
        <v/>
      </c>
      <c r="N839" s="14" t="str">
        <f t="shared" si="224"/>
        <v/>
      </c>
      <c r="O839" s="14"/>
      <c r="P839" s="14"/>
      <c r="Q839" s="14"/>
      <c r="R839" s="14"/>
      <c r="S839" s="14" t="str">
        <f t="shared" si="219"/>
        <v/>
      </c>
      <c r="T839" s="14" t="str">
        <f t="shared" si="220"/>
        <v/>
      </c>
      <c r="U839" s="21" t="str">
        <f t="shared" si="221"/>
        <v/>
      </c>
      <c r="V839" s="6" t="str">
        <f t="shared" si="222"/>
        <v/>
      </c>
      <c r="W839" s="49"/>
    </row>
    <row r="840" spans="2:23" ht="13.5" customHeight="1" x14ac:dyDescent="0.25">
      <c r="B840" s="134" t="str">
        <f t="shared" si="223"/>
        <v/>
      </c>
      <c r="C840" s="136"/>
      <c r="D840" s="20" t="str">
        <f t="shared" si="210"/>
        <v/>
      </c>
      <c r="E840" s="17" t="str">
        <f t="shared" si="214"/>
        <v/>
      </c>
      <c r="F840" s="17" t="str">
        <f t="shared" si="215"/>
        <v/>
      </c>
      <c r="G840" s="17" t="str">
        <f t="shared" si="216"/>
        <v/>
      </c>
      <c r="H840" s="17" t="str">
        <f t="shared" si="211"/>
        <v/>
      </c>
      <c r="I840" s="17" t="str">
        <f t="shared" si="217"/>
        <v/>
      </c>
      <c r="J840" s="17" t="str">
        <f t="shared" si="218"/>
        <v/>
      </c>
      <c r="K840" s="17" t="str">
        <f t="shared" si="212"/>
        <v/>
      </c>
      <c r="L840" s="14" t="str">
        <f t="shared" si="209"/>
        <v/>
      </c>
      <c r="M840" s="14" t="str">
        <f t="shared" si="213"/>
        <v/>
      </c>
      <c r="N840" s="14" t="str">
        <f t="shared" si="224"/>
        <v/>
      </c>
      <c r="O840" s="14"/>
      <c r="P840" s="14"/>
      <c r="Q840" s="14"/>
      <c r="R840" s="14"/>
      <c r="S840" s="14" t="str">
        <f t="shared" si="219"/>
        <v/>
      </c>
      <c r="T840" s="14" t="str">
        <f t="shared" si="220"/>
        <v/>
      </c>
      <c r="U840" s="21" t="str">
        <f t="shared" si="221"/>
        <v/>
      </c>
      <c r="V840" s="6" t="str">
        <f t="shared" si="222"/>
        <v/>
      </c>
      <c r="W840" s="49"/>
    </row>
    <row r="841" spans="2:23" ht="13.5" customHeight="1" x14ac:dyDescent="0.25">
      <c r="B841" s="134" t="str">
        <f t="shared" si="223"/>
        <v/>
      </c>
      <c r="C841" s="136"/>
      <c r="D841" s="20" t="str">
        <f t="shared" si="210"/>
        <v/>
      </c>
      <c r="E841" s="17" t="str">
        <f t="shared" si="214"/>
        <v/>
      </c>
      <c r="F841" s="17" t="str">
        <f t="shared" si="215"/>
        <v/>
      </c>
      <c r="G841" s="17" t="str">
        <f t="shared" si="216"/>
        <v/>
      </c>
      <c r="H841" s="17" t="str">
        <f t="shared" si="211"/>
        <v/>
      </c>
      <c r="I841" s="17" t="str">
        <f t="shared" si="217"/>
        <v/>
      </c>
      <c r="J841" s="17" t="str">
        <f t="shared" si="218"/>
        <v/>
      </c>
      <c r="K841" s="17" t="str">
        <f t="shared" si="212"/>
        <v/>
      </c>
      <c r="L841" s="14" t="str">
        <f t="shared" si="209"/>
        <v/>
      </c>
      <c r="M841" s="14" t="str">
        <f t="shared" si="213"/>
        <v/>
      </c>
      <c r="N841" s="14" t="str">
        <f t="shared" si="224"/>
        <v/>
      </c>
      <c r="O841" s="14"/>
      <c r="P841" s="14"/>
      <c r="Q841" s="14"/>
      <c r="R841" s="14"/>
      <c r="S841" s="14" t="str">
        <f t="shared" si="219"/>
        <v/>
      </c>
      <c r="T841" s="14" t="str">
        <f t="shared" si="220"/>
        <v/>
      </c>
      <c r="U841" s="21" t="str">
        <f t="shared" si="221"/>
        <v/>
      </c>
      <c r="V841" s="6" t="str">
        <f t="shared" si="222"/>
        <v/>
      </c>
      <c r="W841" s="49"/>
    </row>
    <row r="842" spans="2:23" ht="13.5" customHeight="1" x14ac:dyDescent="0.25">
      <c r="B842" s="134" t="str">
        <f t="shared" si="223"/>
        <v/>
      </c>
      <c r="C842" s="136"/>
      <c r="D842" s="20" t="str">
        <f t="shared" si="210"/>
        <v/>
      </c>
      <c r="E842" s="17" t="str">
        <f t="shared" si="214"/>
        <v/>
      </c>
      <c r="F842" s="17" t="str">
        <f t="shared" si="215"/>
        <v/>
      </c>
      <c r="G842" s="17" t="str">
        <f t="shared" si="216"/>
        <v/>
      </c>
      <c r="H842" s="17" t="str">
        <f t="shared" si="211"/>
        <v/>
      </c>
      <c r="I842" s="17" t="str">
        <f t="shared" si="217"/>
        <v/>
      </c>
      <c r="J842" s="17" t="str">
        <f t="shared" si="218"/>
        <v/>
      </c>
      <c r="K842" s="17" t="str">
        <f t="shared" si="212"/>
        <v/>
      </c>
      <c r="L842" s="14" t="str">
        <f t="shared" si="209"/>
        <v/>
      </c>
      <c r="M842" s="14" t="str">
        <f t="shared" si="213"/>
        <v/>
      </c>
      <c r="N842" s="14" t="str">
        <f t="shared" si="224"/>
        <v/>
      </c>
      <c r="O842" s="14"/>
      <c r="P842" s="14"/>
      <c r="Q842" s="14"/>
      <c r="R842" s="14"/>
      <c r="S842" s="14" t="str">
        <f t="shared" si="219"/>
        <v/>
      </c>
      <c r="T842" s="14" t="str">
        <f t="shared" si="220"/>
        <v/>
      </c>
      <c r="U842" s="21" t="str">
        <f t="shared" si="221"/>
        <v/>
      </c>
      <c r="V842" s="6" t="str">
        <f t="shared" si="222"/>
        <v/>
      </c>
      <c r="W842" s="49"/>
    </row>
    <row r="843" spans="2:23" ht="13.5" customHeight="1" x14ac:dyDescent="0.25">
      <c r="B843" s="134" t="str">
        <f t="shared" si="223"/>
        <v/>
      </c>
      <c r="C843" s="136"/>
      <c r="D843" s="20" t="str">
        <f t="shared" si="210"/>
        <v/>
      </c>
      <c r="E843" s="17" t="str">
        <f t="shared" si="214"/>
        <v/>
      </c>
      <c r="F843" s="17" t="str">
        <f t="shared" si="215"/>
        <v/>
      </c>
      <c r="G843" s="17" t="str">
        <f t="shared" si="216"/>
        <v/>
      </c>
      <c r="H843" s="17" t="str">
        <f t="shared" si="211"/>
        <v/>
      </c>
      <c r="I843" s="17" t="str">
        <f t="shared" si="217"/>
        <v/>
      </c>
      <c r="J843" s="17" t="str">
        <f t="shared" si="218"/>
        <v/>
      </c>
      <c r="K843" s="17" t="str">
        <f t="shared" si="212"/>
        <v/>
      </c>
      <c r="L843" s="14" t="str">
        <f t="shared" si="209"/>
        <v/>
      </c>
      <c r="M843" s="14" t="str">
        <f t="shared" si="213"/>
        <v/>
      </c>
      <c r="N843" s="14" t="str">
        <f t="shared" si="224"/>
        <v/>
      </c>
      <c r="O843" s="14"/>
      <c r="P843" s="14"/>
      <c r="Q843" s="14"/>
      <c r="R843" s="14"/>
      <c r="S843" s="14" t="str">
        <f t="shared" si="219"/>
        <v/>
      </c>
      <c r="T843" s="14" t="str">
        <f t="shared" si="220"/>
        <v/>
      </c>
      <c r="U843" s="21" t="str">
        <f t="shared" si="221"/>
        <v/>
      </c>
      <c r="V843" s="6" t="str">
        <f t="shared" si="222"/>
        <v/>
      </c>
      <c r="W843" s="49"/>
    </row>
    <row r="844" spans="2:23" ht="13.5" customHeight="1" x14ac:dyDescent="0.25">
      <c r="B844" s="134" t="str">
        <f t="shared" si="223"/>
        <v/>
      </c>
      <c r="C844" s="136"/>
      <c r="D844" s="20" t="str">
        <f t="shared" si="210"/>
        <v/>
      </c>
      <c r="E844" s="17" t="str">
        <f t="shared" si="214"/>
        <v/>
      </c>
      <c r="F844" s="17" t="str">
        <f t="shared" si="215"/>
        <v/>
      </c>
      <c r="G844" s="17" t="str">
        <f t="shared" si="216"/>
        <v/>
      </c>
      <c r="H844" s="17" t="str">
        <f t="shared" si="211"/>
        <v/>
      </c>
      <c r="I844" s="17" t="str">
        <f t="shared" si="217"/>
        <v/>
      </c>
      <c r="J844" s="17" t="str">
        <f t="shared" si="218"/>
        <v/>
      </c>
      <c r="K844" s="17" t="str">
        <f t="shared" si="212"/>
        <v/>
      </c>
      <c r="L844" s="14" t="str">
        <f t="shared" si="209"/>
        <v/>
      </c>
      <c r="M844" s="14" t="str">
        <f t="shared" si="213"/>
        <v/>
      </c>
      <c r="N844" s="14" t="str">
        <f t="shared" si="224"/>
        <v/>
      </c>
      <c r="O844" s="14"/>
      <c r="P844" s="14"/>
      <c r="Q844" s="14"/>
      <c r="R844" s="14"/>
      <c r="S844" s="14" t="str">
        <f t="shared" si="219"/>
        <v/>
      </c>
      <c r="T844" s="14" t="str">
        <f t="shared" si="220"/>
        <v/>
      </c>
      <c r="U844" s="21" t="str">
        <f t="shared" si="221"/>
        <v/>
      </c>
      <c r="V844" s="6" t="str">
        <f t="shared" si="222"/>
        <v/>
      </c>
      <c r="W844" s="49"/>
    </row>
    <row r="845" spans="2:23" ht="13.5" customHeight="1" x14ac:dyDescent="0.25">
      <c r="B845" s="134" t="str">
        <f t="shared" si="223"/>
        <v/>
      </c>
      <c r="C845" s="136"/>
      <c r="D845" s="20" t="str">
        <f t="shared" si="210"/>
        <v/>
      </c>
      <c r="E845" s="17" t="str">
        <f t="shared" si="214"/>
        <v/>
      </c>
      <c r="F845" s="17" t="str">
        <f t="shared" si="215"/>
        <v/>
      </c>
      <c r="G845" s="17" t="str">
        <f t="shared" si="216"/>
        <v/>
      </c>
      <c r="H845" s="17" t="str">
        <f t="shared" si="211"/>
        <v/>
      </c>
      <c r="I845" s="17" t="str">
        <f t="shared" si="217"/>
        <v/>
      </c>
      <c r="J845" s="17" t="str">
        <f t="shared" si="218"/>
        <v/>
      </c>
      <c r="K845" s="17" t="str">
        <f t="shared" si="212"/>
        <v/>
      </c>
      <c r="L845" s="14" t="str">
        <f t="shared" si="209"/>
        <v/>
      </c>
      <c r="M845" s="14" t="str">
        <f t="shared" si="213"/>
        <v/>
      </c>
      <c r="N845" s="14" t="str">
        <f t="shared" si="224"/>
        <v/>
      </c>
      <c r="O845" s="14"/>
      <c r="P845" s="14"/>
      <c r="Q845" s="14"/>
      <c r="R845" s="14"/>
      <c r="S845" s="14" t="str">
        <f t="shared" si="219"/>
        <v/>
      </c>
      <c r="T845" s="14" t="str">
        <f t="shared" si="220"/>
        <v/>
      </c>
      <c r="U845" s="21" t="str">
        <f t="shared" si="221"/>
        <v/>
      </c>
      <c r="V845" s="6" t="str">
        <f t="shared" si="222"/>
        <v/>
      </c>
      <c r="W845" s="49"/>
    </row>
    <row r="846" spans="2:23" ht="13.5" customHeight="1" x14ac:dyDescent="0.25">
      <c r="B846" s="134" t="str">
        <f t="shared" si="223"/>
        <v/>
      </c>
      <c r="C846" s="136"/>
      <c r="D846" s="20" t="str">
        <f t="shared" si="210"/>
        <v/>
      </c>
      <c r="E846" s="17" t="str">
        <f t="shared" si="214"/>
        <v/>
      </c>
      <c r="F846" s="17" t="str">
        <f t="shared" si="215"/>
        <v/>
      </c>
      <c r="G846" s="17" t="str">
        <f t="shared" si="216"/>
        <v/>
      </c>
      <c r="H846" s="17" t="str">
        <f t="shared" si="211"/>
        <v/>
      </c>
      <c r="I846" s="17" t="str">
        <f t="shared" si="217"/>
        <v/>
      </c>
      <c r="J846" s="17" t="str">
        <f t="shared" si="218"/>
        <v/>
      </c>
      <c r="K846" s="17" t="str">
        <f t="shared" si="212"/>
        <v/>
      </c>
      <c r="L846" s="14" t="str">
        <f t="shared" si="209"/>
        <v/>
      </c>
      <c r="M846" s="14" t="str">
        <f t="shared" si="213"/>
        <v/>
      </c>
      <c r="N846" s="14" t="str">
        <f t="shared" si="224"/>
        <v/>
      </c>
      <c r="O846" s="14"/>
      <c r="P846" s="14"/>
      <c r="Q846" s="14"/>
      <c r="R846" s="14"/>
      <c r="S846" s="14" t="str">
        <f t="shared" si="219"/>
        <v/>
      </c>
      <c r="T846" s="14" t="str">
        <f t="shared" si="220"/>
        <v/>
      </c>
      <c r="U846" s="21" t="str">
        <f t="shared" si="221"/>
        <v/>
      </c>
      <c r="V846" s="6" t="str">
        <f t="shared" si="222"/>
        <v/>
      </c>
      <c r="W846" s="49"/>
    </row>
    <row r="847" spans="2:23" ht="13.5" customHeight="1" x14ac:dyDescent="0.25">
      <c r="B847" s="134" t="str">
        <f t="shared" si="223"/>
        <v/>
      </c>
      <c r="C847" s="136"/>
      <c r="D847" s="20" t="str">
        <f t="shared" si="210"/>
        <v/>
      </c>
      <c r="E847" s="17" t="str">
        <f t="shared" si="214"/>
        <v/>
      </c>
      <c r="F847" s="17" t="str">
        <f t="shared" si="215"/>
        <v/>
      </c>
      <c r="G847" s="17" t="str">
        <f t="shared" si="216"/>
        <v/>
      </c>
      <c r="H847" s="17" t="str">
        <f t="shared" si="211"/>
        <v/>
      </c>
      <c r="I847" s="17" t="str">
        <f t="shared" si="217"/>
        <v/>
      </c>
      <c r="J847" s="17" t="str">
        <f t="shared" si="218"/>
        <v/>
      </c>
      <c r="K847" s="17" t="str">
        <f t="shared" si="212"/>
        <v/>
      </c>
      <c r="L847" s="14" t="str">
        <f t="shared" si="209"/>
        <v/>
      </c>
      <c r="M847" s="14" t="str">
        <f t="shared" si="213"/>
        <v/>
      </c>
      <c r="N847" s="14" t="str">
        <f t="shared" si="224"/>
        <v/>
      </c>
      <c r="O847" s="14"/>
      <c r="P847" s="14"/>
      <c r="Q847" s="14"/>
      <c r="R847" s="14"/>
      <c r="S847" s="14" t="str">
        <f t="shared" si="219"/>
        <v/>
      </c>
      <c r="T847" s="14" t="str">
        <f t="shared" si="220"/>
        <v/>
      </c>
      <c r="U847" s="21" t="str">
        <f t="shared" si="221"/>
        <v/>
      </c>
      <c r="V847" s="6" t="str">
        <f t="shared" si="222"/>
        <v/>
      </c>
      <c r="W847" s="49"/>
    </row>
    <row r="848" spans="2:23" ht="13.5" customHeight="1" x14ac:dyDescent="0.25">
      <c r="B848" s="134" t="str">
        <f t="shared" si="223"/>
        <v/>
      </c>
      <c r="C848" s="136"/>
      <c r="D848" s="20" t="str">
        <f t="shared" si="210"/>
        <v/>
      </c>
      <c r="E848" s="17" t="str">
        <f t="shared" si="214"/>
        <v/>
      </c>
      <c r="F848" s="17" t="str">
        <f t="shared" si="215"/>
        <v/>
      </c>
      <c r="G848" s="17" t="str">
        <f t="shared" si="216"/>
        <v/>
      </c>
      <c r="H848" s="17" t="str">
        <f t="shared" si="211"/>
        <v/>
      </c>
      <c r="I848" s="17" t="str">
        <f t="shared" si="217"/>
        <v/>
      </c>
      <c r="J848" s="17" t="str">
        <f t="shared" si="218"/>
        <v/>
      </c>
      <c r="K848" s="17" t="str">
        <f t="shared" si="212"/>
        <v/>
      </c>
      <c r="L848" s="14" t="str">
        <f t="shared" si="209"/>
        <v/>
      </c>
      <c r="M848" s="14" t="str">
        <f t="shared" si="213"/>
        <v/>
      </c>
      <c r="N848" s="14" t="str">
        <f t="shared" si="224"/>
        <v/>
      </c>
      <c r="O848" s="14"/>
      <c r="P848" s="14"/>
      <c r="Q848" s="14"/>
      <c r="R848" s="14"/>
      <c r="S848" s="14" t="str">
        <f t="shared" si="219"/>
        <v/>
      </c>
      <c r="T848" s="14" t="str">
        <f t="shared" si="220"/>
        <v/>
      </c>
      <c r="U848" s="21" t="str">
        <f t="shared" si="221"/>
        <v/>
      </c>
      <c r="V848" s="6" t="str">
        <f t="shared" si="222"/>
        <v/>
      </c>
      <c r="W848" s="49"/>
    </row>
    <row r="849" spans="2:23" ht="13.5" customHeight="1" x14ac:dyDescent="0.25">
      <c r="B849" s="134" t="str">
        <f t="shared" si="223"/>
        <v/>
      </c>
      <c r="C849" s="136"/>
      <c r="D849" s="20" t="str">
        <f t="shared" si="210"/>
        <v/>
      </c>
      <c r="E849" s="17" t="str">
        <f t="shared" si="214"/>
        <v/>
      </c>
      <c r="F849" s="17" t="str">
        <f t="shared" si="215"/>
        <v/>
      </c>
      <c r="G849" s="17" t="str">
        <f t="shared" si="216"/>
        <v/>
      </c>
      <c r="H849" s="17" t="str">
        <f t="shared" si="211"/>
        <v/>
      </c>
      <c r="I849" s="17" t="str">
        <f t="shared" si="217"/>
        <v/>
      </c>
      <c r="J849" s="17" t="str">
        <f t="shared" si="218"/>
        <v/>
      </c>
      <c r="K849" s="17" t="str">
        <f t="shared" si="212"/>
        <v/>
      </c>
      <c r="L849" s="14" t="str">
        <f t="shared" si="209"/>
        <v/>
      </c>
      <c r="M849" s="14" t="str">
        <f t="shared" si="213"/>
        <v/>
      </c>
      <c r="N849" s="14" t="str">
        <f t="shared" si="224"/>
        <v/>
      </c>
      <c r="O849" s="14"/>
      <c r="P849" s="14"/>
      <c r="Q849" s="14"/>
      <c r="R849" s="14"/>
      <c r="S849" s="14" t="str">
        <f t="shared" si="219"/>
        <v/>
      </c>
      <c r="T849" s="14" t="str">
        <f t="shared" si="220"/>
        <v/>
      </c>
      <c r="U849" s="21" t="str">
        <f t="shared" si="221"/>
        <v/>
      </c>
      <c r="V849" s="6" t="str">
        <f t="shared" si="222"/>
        <v/>
      </c>
      <c r="W849" s="49"/>
    </row>
    <row r="850" spans="2:23" ht="13.5" customHeight="1" x14ac:dyDescent="0.25">
      <c r="B850" s="134" t="str">
        <f t="shared" si="223"/>
        <v/>
      </c>
      <c r="C850" s="136"/>
      <c r="D850" s="20" t="str">
        <f t="shared" si="210"/>
        <v/>
      </c>
      <c r="E850" s="17" t="str">
        <f t="shared" si="214"/>
        <v/>
      </c>
      <c r="F850" s="17" t="str">
        <f t="shared" si="215"/>
        <v/>
      </c>
      <c r="G850" s="17" t="str">
        <f t="shared" si="216"/>
        <v/>
      </c>
      <c r="H850" s="17" t="str">
        <f t="shared" si="211"/>
        <v/>
      </c>
      <c r="I850" s="17" t="str">
        <f t="shared" si="217"/>
        <v/>
      </c>
      <c r="J850" s="17" t="str">
        <f t="shared" si="218"/>
        <v/>
      </c>
      <c r="K850" s="17" t="str">
        <f t="shared" si="212"/>
        <v/>
      </c>
      <c r="L850" s="14" t="str">
        <f t="shared" si="209"/>
        <v/>
      </c>
      <c r="M850" s="14" t="str">
        <f t="shared" si="213"/>
        <v/>
      </c>
      <c r="N850" s="14" t="str">
        <f t="shared" si="224"/>
        <v/>
      </c>
      <c r="O850" s="14"/>
      <c r="P850" s="14"/>
      <c r="Q850" s="14"/>
      <c r="R850" s="14"/>
      <c r="S850" s="14" t="str">
        <f t="shared" si="219"/>
        <v/>
      </c>
      <c r="T850" s="14" t="str">
        <f t="shared" si="220"/>
        <v/>
      </c>
      <c r="U850" s="21" t="str">
        <f t="shared" si="221"/>
        <v/>
      </c>
      <c r="V850" s="6" t="str">
        <f t="shared" si="222"/>
        <v/>
      </c>
      <c r="W850" s="49"/>
    </row>
    <row r="851" spans="2:23" ht="13.5" customHeight="1" x14ac:dyDescent="0.25">
      <c r="B851" s="134" t="str">
        <f t="shared" si="223"/>
        <v/>
      </c>
      <c r="C851" s="136"/>
      <c r="D851" s="20" t="str">
        <f t="shared" si="210"/>
        <v/>
      </c>
      <c r="E851" s="17" t="str">
        <f t="shared" si="214"/>
        <v/>
      </c>
      <c r="F851" s="17" t="str">
        <f t="shared" si="215"/>
        <v/>
      </c>
      <c r="G851" s="17" t="str">
        <f t="shared" si="216"/>
        <v/>
      </c>
      <c r="H851" s="17" t="str">
        <f t="shared" si="211"/>
        <v/>
      </c>
      <c r="I851" s="17" t="str">
        <f t="shared" si="217"/>
        <v/>
      </c>
      <c r="J851" s="17" t="str">
        <f t="shared" si="218"/>
        <v/>
      </c>
      <c r="K851" s="17" t="str">
        <f t="shared" si="212"/>
        <v/>
      </c>
      <c r="L851" s="14" t="str">
        <f t="shared" ref="L851:L914" si="225">IF(D851="","",IF(OR(D851&gt;G851,D851&lt;F851),"SPECIAL CAUSE-MR Outlier",IF(OR(E851&gt;J851,E851&lt;I851),"SPECIAL CAUSE-Ind Outlier","")))</f>
        <v/>
      </c>
      <c r="M851" s="14" t="str">
        <f t="shared" si="213"/>
        <v/>
      </c>
      <c r="N851" s="14" t="str">
        <f t="shared" si="224"/>
        <v/>
      </c>
      <c r="O851" s="14"/>
      <c r="P851" s="14"/>
      <c r="Q851" s="14"/>
      <c r="R851" s="14"/>
      <c r="S851" s="14" t="str">
        <f t="shared" si="219"/>
        <v/>
      </c>
      <c r="T851" s="14" t="str">
        <f t="shared" si="220"/>
        <v/>
      </c>
      <c r="U851" s="21" t="str">
        <f t="shared" si="221"/>
        <v/>
      </c>
      <c r="V851" s="6" t="str">
        <f t="shared" si="222"/>
        <v/>
      </c>
      <c r="W851" s="49"/>
    </row>
    <row r="852" spans="2:23" ht="13.5" customHeight="1" x14ac:dyDescent="0.25">
      <c r="B852" s="134" t="str">
        <f t="shared" si="223"/>
        <v/>
      </c>
      <c r="C852" s="136"/>
      <c r="D852" s="20" t="str">
        <f t="shared" si="210"/>
        <v/>
      </c>
      <c r="E852" s="17" t="str">
        <f t="shared" si="214"/>
        <v/>
      </c>
      <c r="F852" s="17" t="str">
        <f t="shared" si="215"/>
        <v/>
      </c>
      <c r="G852" s="17" t="str">
        <f t="shared" si="216"/>
        <v/>
      </c>
      <c r="H852" s="17" t="str">
        <f t="shared" si="211"/>
        <v/>
      </c>
      <c r="I852" s="17" t="str">
        <f t="shared" si="217"/>
        <v/>
      </c>
      <c r="J852" s="17" t="str">
        <f t="shared" si="218"/>
        <v/>
      </c>
      <c r="K852" s="17" t="str">
        <f t="shared" si="212"/>
        <v/>
      </c>
      <c r="L852" s="14" t="str">
        <f t="shared" si="225"/>
        <v/>
      </c>
      <c r="M852" s="14" t="str">
        <f t="shared" si="213"/>
        <v/>
      </c>
      <c r="N852" s="14" t="str">
        <f t="shared" si="224"/>
        <v/>
      </c>
      <c r="O852" s="14"/>
      <c r="P852" s="14"/>
      <c r="Q852" s="14"/>
      <c r="R852" s="14"/>
      <c r="S852" s="14" t="str">
        <f t="shared" si="219"/>
        <v/>
      </c>
      <c r="T852" s="14" t="str">
        <f t="shared" si="220"/>
        <v/>
      </c>
      <c r="U852" s="21" t="str">
        <f t="shared" si="221"/>
        <v/>
      </c>
      <c r="V852" s="6" t="str">
        <f t="shared" si="222"/>
        <v/>
      </c>
      <c r="W852" s="49"/>
    </row>
    <row r="853" spans="2:23" ht="13.5" customHeight="1" x14ac:dyDescent="0.25">
      <c r="B853" s="134" t="str">
        <f t="shared" si="223"/>
        <v/>
      </c>
      <c r="C853" s="136"/>
      <c r="D853" s="20" t="str">
        <f t="shared" si="210"/>
        <v/>
      </c>
      <c r="E853" s="17" t="str">
        <f t="shared" si="214"/>
        <v/>
      </c>
      <c r="F853" s="17" t="str">
        <f t="shared" si="215"/>
        <v/>
      </c>
      <c r="G853" s="17" t="str">
        <f t="shared" si="216"/>
        <v/>
      </c>
      <c r="H853" s="17" t="str">
        <f t="shared" si="211"/>
        <v/>
      </c>
      <c r="I853" s="17" t="str">
        <f t="shared" si="217"/>
        <v/>
      </c>
      <c r="J853" s="17" t="str">
        <f t="shared" si="218"/>
        <v/>
      </c>
      <c r="K853" s="17" t="str">
        <f t="shared" si="212"/>
        <v/>
      </c>
      <c r="L853" s="14" t="str">
        <f t="shared" si="225"/>
        <v/>
      </c>
      <c r="M853" s="14" t="str">
        <f t="shared" si="213"/>
        <v/>
      </c>
      <c r="N853" s="14" t="str">
        <f t="shared" si="224"/>
        <v/>
      </c>
      <c r="O853" s="14"/>
      <c r="P853" s="14"/>
      <c r="Q853" s="14"/>
      <c r="R853" s="14"/>
      <c r="S853" s="14" t="str">
        <f t="shared" si="219"/>
        <v/>
      </c>
      <c r="T853" s="14" t="str">
        <f t="shared" si="220"/>
        <v/>
      </c>
      <c r="U853" s="21" t="str">
        <f t="shared" si="221"/>
        <v/>
      </c>
      <c r="V853" s="6" t="str">
        <f t="shared" si="222"/>
        <v/>
      </c>
      <c r="W853" s="49"/>
    </row>
    <row r="854" spans="2:23" ht="13.5" customHeight="1" x14ac:dyDescent="0.25">
      <c r="B854" s="134" t="str">
        <f t="shared" si="223"/>
        <v/>
      </c>
      <c r="C854" s="136"/>
      <c r="D854" s="20" t="str">
        <f t="shared" si="210"/>
        <v/>
      </c>
      <c r="E854" s="17" t="str">
        <f t="shared" si="214"/>
        <v/>
      </c>
      <c r="F854" s="17" t="str">
        <f t="shared" si="215"/>
        <v/>
      </c>
      <c r="G854" s="17" t="str">
        <f t="shared" si="216"/>
        <v/>
      </c>
      <c r="H854" s="17" t="str">
        <f t="shared" si="211"/>
        <v/>
      </c>
      <c r="I854" s="17" t="str">
        <f t="shared" si="217"/>
        <v/>
      </c>
      <c r="J854" s="17" t="str">
        <f t="shared" si="218"/>
        <v/>
      </c>
      <c r="K854" s="17" t="str">
        <f t="shared" si="212"/>
        <v/>
      </c>
      <c r="L854" s="14" t="str">
        <f t="shared" si="225"/>
        <v/>
      </c>
      <c r="M854" s="14" t="str">
        <f t="shared" si="213"/>
        <v/>
      </c>
      <c r="N854" s="14" t="str">
        <f t="shared" si="224"/>
        <v/>
      </c>
      <c r="O854" s="14"/>
      <c r="P854" s="14"/>
      <c r="Q854" s="14"/>
      <c r="R854" s="14"/>
      <c r="S854" s="14" t="str">
        <f t="shared" si="219"/>
        <v/>
      </c>
      <c r="T854" s="14" t="str">
        <f t="shared" si="220"/>
        <v/>
      </c>
      <c r="U854" s="21" t="str">
        <f t="shared" si="221"/>
        <v/>
      </c>
      <c r="V854" s="6" t="str">
        <f t="shared" si="222"/>
        <v/>
      </c>
      <c r="W854" s="49"/>
    </row>
    <row r="855" spans="2:23" ht="13.5" customHeight="1" x14ac:dyDescent="0.25">
      <c r="B855" s="134" t="str">
        <f t="shared" si="223"/>
        <v/>
      </c>
      <c r="C855" s="136"/>
      <c r="D855" s="20" t="str">
        <f t="shared" si="210"/>
        <v/>
      </c>
      <c r="E855" s="17" t="str">
        <f t="shared" si="214"/>
        <v/>
      </c>
      <c r="F855" s="17" t="str">
        <f t="shared" si="215"/>
        <v/>
      </c>
      <c r="G855" s="17" t="str">
        <f t="shared" si="216"/>
        <v/>
      </c>
      <c r="H855" s="17" t="str">
        <f t="shared" si="211"/>
        <v/>
      </c>
      <c r="I855" s="17" t="str">
        <f t="shared" si="217"/>
        <v/>
      </c>
      <c r="J855" s="17" t="str">
        <f t="shared" si="218"/>
        <v/>
      </c>
      <c r="K855" s="17" t="str">
        <f t="shared" si="212"/>
        <v/>
      </c>
      <c r="L855" s="14" t="str">
        <f t="shared" si="225"/>
        <v/>
      </c>
      <c r="M855" s="14" t="str">
        <f t="shared" si="213"/>
        <v/>
      </c>
      <c r="N855" s="14" t="str">
        <f t="shared" si="224"/>
        <v/>
      </c>
      <c r="O855" s="14"/>
      <c r="P855" s="14"/>
      <c r="Q855" s="14"/>
      <c r="R855" s="14"/>
      <c r="S855" s="14" t="str">
        <f t="shared" si="219"/>
        <v/>
      </c>
      <c r="T855" s="14" t="str">
        <f t="shared" si="220"/>
        <v/>
      </c>
      <c r="U855" s="21" t="str">
        <f t="shared" si="221"/>
        <v/>
      </c>
      <c r="V855" s="6" t="str">
        <f t="shared" si="222"/>
        <v/>
      </c>
      <c r="W855" s="49"/>
    </row>
    <row r="856" spans="2:23" ht="13.5" customHeight="1" x14ac:dyDescent="0.25">
      <c r="B856" s="134" t="str">
        <f t="shared" si="223"/>
        <v/>
      </c>
      <c r="C856" s="136"/>
      <c r="D856" s="20" t="str">
        <f t="shared" si="210"/>
        <v/>
      </c>
      <c r="E856" s="17" t="str">
        <f t="shared" si="214"/>
        <v/>
      </c>
      <c r="F856" s="17" t="str">
        <f t="shared" si="215"/>
        <v/>
      </c>
      <c r="G856" s="17" t="str">
        <f t="shared" si="216"/>
        <v/>
      </c>
      <c r="H856" s="17" t="str">
        <f t="shared" si="211"/>
        <v/>
      </c>
      <c r="I856" s="17" t="str">
        <f t="shared" si="217"/>
        <v/>
      </c>
      <c r="J856" s="17" t="str">
        <f t="shared" si="218"/>
        <v/>
      </c>
      <c r="K856" s="17" t="str">
        <f t="shared" si="212"/>
        <v/>
      </c>
      <c r="L856" s="14" t="str">
        <f t="shared" si="225"/>
        <v/>
      </c>
      <c r="M856" s="14" t="str">
        <f t="shared" si="213"/>
        <v/>
      </c>
      <c r="N856" s="14" t="str">
        <f t="shared" si="224"/>
        <v/>
      </c>
      <c r="O856" s="14"/>
      <c r="P856" s="14"/>
      <c r="Q856" s="14"/>
      <c r="R856" s="14"/>
      <c r="S856" s="14" t="str">
        <f t="shared" si="219"/>
        <v/>
      </c>
      <c r="T856" s="14" t="str">
        <f t="shared" si="220"/>
        <v/>
      </c>
      <c r="U856" s="21" t="str">
        <f t="shared" si="221"/>
        <v/>
      </c>
      <c r="V856" s="6" t="str">
        <f t="shared" si="222"/>
        <v/>
      </c>
      <c r="W856" s="49"/>
    </row>
    <row r="857" spans="2:23" ht="13.5" customHeight="1" x14ac:dyDescent="0.25">
      <c r="B857" s="134" t="str">
        <f t="shared" si="223"/>
        <v/>
      </c>
      <c r="C857" s="136"/>
      <c r="D857" s="20" t="str">
        <f t="shared" si="210"/>
        <v/>
      </c>
      <c r="E857" s="17" t="str">
        <f t="shared" si="214"/>
        <v/>
      </c>
      <c r="F857" s="17" t="str">
        <f t="shared" si="215"/>
        <v/>
      </c>
      <c r="G857" s="17" t="str">
        <f t="shared" si="216"/>
        <v/>
      </c>
      <c r="H857" s="17" t="str">
        <f t="shared" si="211"/>
        <v/>
      </c>
      <c r="I857" s="17" t="str">
        <f t="shared" si="217"/>
        <v/>
      </c>
      <c r="J857" s="17" t="str">
        <f t="shared" si="218"/>
        <v/>
      </c>
      <c r="K857" s="17" t="str">
        <f t="shared" si="212"/>
        <v/>
      </c>
      <c r="L857" s="14" t="str">
        <f t="shared" si="225"/>
        <v/>
      </c>
      <c r="M857" s="14" t="str">
        <f t="shared" si="213"/>
        <v/>
      </c>
      <c r="N857" s="14" t="str">
        <f t="shared" si="224"/>
        <v/>
      </c>
      <c r="O857" s="14"/>
      <c r="P857" s="14"/>
      <c r="Q857" s="14"/>
      <c r="R857" s="14"/>
      <c r="S857" s="14" t="str">
        <f t="shared" si="219"/>
        <v/>
      </c>
      <c r="T857" s="14" t="str">
        <f t="shared" si="220"/>
        <v/>
      </c>
      <c r="U857" s="21" t="str">
        <f t="shared" si="221"/>
        <v/>
      </c>
      <c r="V857" s="6" t="str">
        <f t="shared" si="222"/>
        <v/>
      </c>
      <c r="W857" s="49"/>
    </row>
    <row r="858" spans="2:23" ht="13.5" customHeight="1" x14ac:dyDescent="0.25">
      <c r="B858" s="134" t="str">
        <f t="shared" si="223"/>
        <v/>
      </c>
      <c r="C858" s="136"/>
      <c r="D858" s="20" t="str">
        <f t="shared" si="210"/>
        <v/>
      </c>
      <c r="E858" s="17" t="str">
        <f t="shared" si="214"/>
        <v/>
      </c>
      <c r="F858" s="17" t="str">
        <f t="shared" si="215"/>
        <v/>
      </c>
      <c r="G858" s="17" t="str">
        <f t="shared" si="216"/>
        <v/>
      </c>
      <c r="H858" s="17" t="str">
        <f t="shared" si="211"/>
        <v/>
      </c>
      <c r="I858" s="17" t="str">
        <f t="shared" si="217"/>
        <v/>
      </c>
      <c r="J858" s="17" t="str">
        <f t="shared" si="218"/>
        <v/>
      </c>
      <c r="K858" s="17" t="str">
        <f t="shared" si="212"/>
        <v/>
      </c>
      <c r="L858" s="14" t="str">
        <f t="shared" si="225"/>
        <v/>
      </c>
      <c r="M858" s="14" t="str">
        <f t="shared" si="213"/>
        <v/>
      </c>
      <c r="N858" s="14" t="str">
        <f t="shared" si="224"/>
        <v/>
      </c>
      <c r="O858" s="14"/>
      <c r="P858" s="14"/>
      <c r="Q858" s="14"/>
      <c r="R858" s="14"/>
      <c r="S858" s="14" t="str">
        <f t="shared" si="219"/>
        <v/>
      </c>
      <c r="T858" s="14" t="str">
        <f t="shared" si="220"/>
        <v/>
      </c>
      <c r="U858" s="21" t="str">
        <f t="shared" si="221"/>
        <v/>
      </c>
      <c r="V858" s="6" t="str">
        <f t="shared" si="222"/>
        <v/>
      </c>
      <c r="W858" s="49"/>
    </row>
    <row r="859" spans="2:23" ht="13.5" customHeight="1" x14ac:dyDescent="0.25">
      <c r="B859" s="134" t="str">
        <f t="shared" si="223"/>
        <v/>
      </c>
      <c r="C859" s="136"/>
      <c r="D859" s="20" t="str">
        <f t="shared" ref="D859:D922" si="226">IF(E859="","",ABS(E858-E859))</f>
        <v/>
      </c>
      <c r="E859" s="17" t="str">
        <f t="shared" si="214"/>
        <v/>
      </c>
      <c r="F859" s="17" t="str">
        <f t="shared" si="215"/>
        <v/>
      </c>
      <c r="G859" s="17" t="str">
        <f t="shared" si="216"/>
        <v/>
      </c>
      <c r="H859" s="17" t="str">
        <f t="shared" ref="H859:H922" si="227">IF(C859="","",AVERAGE(D:D))</f>
        <v/>
      </c>
      <c r="I859" s="17" t="str">
        <f t="shared" si="217"/>
        <v/>
      </c>
      <c r="J859" s="17" t="str">
        <f t="shared" si="218"/>
        <v/>
      </c>
      <c r="K859" s="17" t="str">
        <f t="shared" ref="K859:K922" si="228">IF(C859="","",AVERAGE(E:E))</f>
        <v/>
      </c>
      <c r="L859" s="14" t="str">
        <f t="shared" si="225"/>
        <v/>
      </c>
      <c r="M859" s="14" t="str">
        <f t="shared" si="213"/>
        <v/>
      </c>
      <c r="N859" s="14" t="str">
        <f t="shared" si="224"/>
        <v/>
      </c>
      <c r="O859" s="14"/>
      <c r="P859" s="14"/>
      <c r="Q859" s="14"/>
      <c r="R859" s="14"/>
      <c r="S859" s="14" t="str">
        <f t="shared" si="219"/>
        <v/>
      </c>
      <c r="T859" s="14" t="str">
        <f t="shared" si="220"/>
        <v/>
      </c>
      <c r="U859" s="21" t="str">
        <f t="shared" si="221"/>
        <v/>
      </c>
      <c r="V859" s="6" t="str">
        <f t="shared" si="222"/>
        <v/>
      </c>
      <c r="W859" s="49"/>
    </row>
    <row r="860" spans="2:23" ht="13.5" customHeight="1" x14ac:dyDescent="0.25">
      <c r="B860" s="134" t="str">
        <f t="shared" si="223"/>
        <v/>
      </c>
      <c r="C860" s="136"/>
      <c r="D860" s="20" t="str">
        <f t="shared" si="226"/>
        <v/>
      </c>
      <c r="E860" s="17" t="str">
        <f t="shared" si="214"/>
        <v/>
      </c>
      <c r="F860" s="17" t="str">
        <f t="shared" si="215"/>
        <v/>
      </c>
      <c r="G860" s="17" t="str">
        <f t="shared" si="216"/>
        <v/>
      </c>
      <c r="H860" s="17" t="str">
        <f t="shared" si="227"/>
        <v/>
      </c>
      <c r="I860" s="17" t="str">
        <f t="shared" si="217"/>
        <v/>
      </c>
      <c r="J860" s="17" t="str">
        <f t="shared" si="218"/>
        <v/>
      </c>
      <c r="K860" s="17" t="str">
        <f t="shared" si="228"/>
        <v/>
      </c>
      <c r="L860" s="14" t="str">
        <f t="shared" si="225"/>
        <v/>
      </c>
      <c r="M860" s="14" t="str">
        <f t="shared" ref="M860:M923" si="229">IF(C860="","",IF(OR(AND(COUNT(D860:D865)=6,D860&lt;D861,D861&lt;D862,D862&lt;D863,D863&lt;D864,D864&lt;D865),AND(COUNT(D860:D865)=6,D860&gt;D861,D861&gt;D862,D862&gt;D863,D863&gt;D864,D864&gt;D865)),"SPECIAL CAUSE-MR Trend",IF(OR(AND(COUNT(E860:E865)=6,E860&lt;E861,E861&lt;E862,E862&lt;E863,E863&lt;E864,E864&lt;E865),AND(COUNT(E860:E865)=6,E860&gt;E861,E861&gt;E862,E862&gt;E863,E863&gt;E864,E864&gt;E865)),"SPECIAL CAUSE-Ind Trend","")))</f>
        <v/>
      </c>
      <c r="N860" s="14" t="str">
        <f t="shared" si="224"/>
        <v/>
      </c>
      <c r="O860" s="14"/>
      <c r="P860" s="14"/>
      <c r="Q860" s="14"/>
      <c r="R860" s="14"/>
      <c r="S860" s="14" t="str">
        <f t="shared" si="219"/>
        <v/>
      </c>
      <c r="T860" s="14" t="str">
        <f t="shared" si="220"/>
        <v/>
      </c>
      <c r="U860" s="21" t="str">
        <f t="shared" si="221"/>
        <v/>
      </c>
      <c r="V860" s="6" t="str">
        <f t="shared" si="222"/>
        <v/>
      </c>
      <c r="W860" s="49"/>
    </row>
    <row r="861" spans="2:23" ht="13.5" customHeight="1" x14ac:dyDescent="0.25">
      <c r="B861" s="134" t="str">
        <f t="shared" si="223"/>
        <v/>
      </c>
      <c r="C861" s="136"/>
      <c r="D861" s="20" t="str">
        <f t="shared" si="226"/>
        <v/>
      </c>
      <c r="E861" s="17" t="str">
        <f t="shared" si="214"/>
        <v/>
      </c>
      <c r="F861" s="17" t="str">
        <f t="shared" si="215"/>
        <v/>
      </c>
      <c r="G861" s="17" t="str">
        <f t="shared" si="216"/>
        <v/>
      </c>
      <c r="H861" s="17" t="str">
        <f t="shared" si="227"/>
        <v/>
      </c>
      <c r="I861" s="17" t="str">
        <f t="shared" si="217"/>
        <v/>
      </c>
      <c r="J861" s="17" t="str">
        <f t="shared" si="218"/>
        <v/>
      </c>
      <c r="K861" s="17" t="str">
        <f t="shared" si="228"/>
        <v/>
      </c>
      <c r="L861" s="14" t="str">
        <f t="shared" si="225"/>
        <v/>
      </c>
      <c r="M861" s="14" t="str">
        <f t="shared" si="229"/>
        <v/>
      </c>
      <c r="N861" s="14" t="str">
        <f t="shared" si="224"/>
        <v/>
      </c>
      <c r="O861" s="14"/>
      <c r="P861" s="14"/>
      <c r="Q861" s="14"/>
      <c r="R861" s="14"/>
      <c r="S861" s="14" t="str">
        <f t="shared" si="219"/>
        <v/>
      </c>
      <c r="T861" s="14" t="str">
        <f t="shared" si="220"/>
        <v/>
      </c>
      <c r="U861" s="21" t="str">
        <f t="shared" si="221"/>
        <v/>
      </c>
      <c r="V861" s="6" t="str">
        <f t="shared" si="222"/>
        <v/>
      </c>
      <c r="W861" s="49"/>
    </row>
    <row r="862" spans="2:23" ht="13.5" customHeight="1" x14ac:dyDescent="0.25">
      <c r="B862" s="134" t="str">
        <f t="shared" si="223"/>
        <v/>
      </c>
      <c r="C862" s="136"/>
      <c r="D862" s="20" t="str">
        <f t="shared" si="226"/>
        <v/>
      </c>
      <c r="E862" s="17" t="str">
        <f t="shared" si="214"/>
        <v/>
      </c>
      <c r="F862" s="17" t="str">
        <f t="shared" si="215"/>
        <v/>
      </c>
      <c r="G862" s="17" t="str">
        <f t="shared" si="216"/>
        <v/>
      </c>
      <c r="H862" s="17" t="str">
        <f t="shared" si="227"/>
        <v/>
      </c>
      <c r="I862" s="17" t="str">
        <f t="shared" si="217"/>
        <v/>
      </c>
      <c r="J862" s="17" t="str">
        <f t="shared" si="218"/>
        <v/>
      </c>
      <c r="K862" s="17" t="str">
        <f t="shared" si="228"/>
        <v/>
      </c>
      <c r="L862" s="14" t="str">
        <f t="shared" si="225"/>
        <v/>
      </c>
      <c r="M862" s="14" t="str">
        <f t="shared" si="229"/>
        <v/>
      </c>
      <c r="N862" s="14" t="str">
        <f t="shared" si="224"/>
        <v/>
      </c>
      <c r="O862" s="14"/>
      <c r="P862" s="14"/>
      <c r="Q862" s="14"/>
      <c r="R862" s="14"/>
      <c r="S862" s="14" t="str">
        <f t="shared" si="219"/>
        <v/>
      </c>
      <c r="T862" s="14" t="str">
        <f t="shared" si="220"/>
        <v/>
      </c>
      <c r="U862" s="21" t="str">
        <f t="shared" si="221"/>
        <v/>
      </c>
      <c r="V862" s="6" t="str">
        <f t="shared" si="222"/>
        <v/>
      </c>
      <c r="W862" s="49"/>
    </row>
    <row r="863" spans="2:23" ht="13.5" customHeight="1" x14ac:dyDescent="0.25">
      <c r="B863" s="134" t="str">
        <f t="shared" si="223"/>
        <v/>
      </c>
      <c r="C863" s="136"/>
      <c r="D863" s="20" t="str">
        <f t="shared" si="226"/>
        <v/>
      </c>
      <c r="E863" s="17" t="str">
        <f t="shared" si="214"/>
        <v/>
      </c>
      <c r="F863" s="17" t="str">
        <f t="shared" si="215"/>
        <v/>
      </c>
      <c r="G863" s="17" t="str">
        <f t="shared" si="216"/>
        <v/>
      </c>
      <c r="H863" s="17" t="str">
        <f t="shared" si="227"/>
        <v/>
      </c>
      <c r="I863" s="17" t="str">
        <f t="shared" si="217"/>
        <v/>
      </c>
      <c r="J863" s="17" t="str">
        <f t="shared" si="218"/>
        <v/>
      </c>
      <c r="K863" s="17" t="str">
        <f t="shared" si="228"/>
        <v/>
      </c>
      <c r="L863" s="14" t="str">
        <f t="shared" si="225"/>
        <v/>
      </c>
      <c r="M863" s="14" t="str">
        <f t="shared" si="229"/>
        <v/>
      </c>
      <c r="N863" s="14" t="str">
        <f t="shared" si="224"/>
        <v/>
      </c>
      <c r="O863" s="14"/>
      <c r="P863" s="14"/>
      <c r="Q863" s="14"/>
      <c r="R863" s="14"/>
      <c r="S863" s="14" t="str">
        <f t="shared" si="219"/>
        <v/>
      </c>
      <c r="T863" s="14" t="str">
        <f t="shared" si="220"/>
        <v/>
      </c>
      <c r="U863" s="21" t="str">
        <f t="shared" si="221"/>
        <v/>
      </c>
      <c r="V863" s="6" t="str">
        <f t="shared" si="222"/>
        <v/>
      </c>
      <c r="W863" s="49"/>
    </row>
    <row r="864" spans="2:23" ht="13.5" customHeight="1" x14ac:dyDescent="0.25">
      <c r="B864" s="134" t="str">
        <f t="shared" si="223"/>
        <v/>
      </c>
      <c r="C864" s="136"/>
      <c r="D864" s="20" t="str">
        <f t="shared" si="226"/>
        <v/>
      </c>
      <c r="E864" s="17" t="str">
        <f t="shared" si="214"/>
        <v/>
      </c>
      <c r="F864" s="17" t="str">
        <f t="shared" si="215"/>
        <v/>
      </c>
      <c r="G864" s="17" t="str">
        <f t="shared" si="216"/>
        <v/>
      </c>
      <c r="H864" s="17" t="str">
        <f t="shared" si="227"/>
        <v/>
      </c>
      <c r="I864" s="17" t="str">
        <f t="shared" si="217"/>
        <v/>
      </c>
      <c r="J864" s="17" t="str">
        <f t="shared" si="218"/>
        <v/>
      </c>
      <c r="K864" s="17" t="str">
        <f t="shared" si="228"/>
        <v/>
      </c>
      <c r="L864" s="14" t="str">
        <f t="shared" si="225"/>
        <v/>
      </c>
      <c r="M864" s="14" t="str">
        <f t="shared" si="229"/>
        <v/>
      </c>
      <c r="N864" s="14" t="str">
        <f t="shared" si="224"/>
        <v/>
      </c>
      <c r="O864" s="14"/>
      <c r="P864" s="14"/>
      <c r="Q864" s="14"/>
      <c r="R864" s="14"/>
      <c r="S864" s="14" t="str">
        <f t="shared" si="219"/>
        <v/>
      </c>
      <c r="T864" s="14" t="str">
        <f t="shared" si="220"/>
        <v/>
      </c>
      <c r="U864" s="21" t="str">
        <f t="shared" si="221"/>
        <v/>
      </c>
      <c r="V864" s="6" t="str">
        <f t="shared" si="222"/>
        <v/>
      </c>
      <c r="W864" s="49"/>
    </row>
    <row r="865" spans="2:23" ht="13.5" customHeight="1" x14ac:dyDescent="0.25">
      <c r="B865" s="134" t="str">
        <f t="shared" si="223"/>
        <v/>
      </c>
      <c r="C865" s="136"/>
      <c r="D865" s="20" t="str">
        <f t="shared" si="226"/>
        <v/>
      </c>
      <c r="E865" s="17" t="str">
        <f t="shared" si="214"/>
        <v/>
      </c>
      <c r="F865" s="17" t="str">
        <f t="shared" si="215"/>
        <v/>
      </c>
      <c r="G865" s="17" t="str">
        <f t="shared" si="216"/>
        <v/>
      </c>
      <c r="H865" s="17" t="str">
        <f t="shared" si="227"/>
        <v/>
      </c>
      <c r="I865" s="17" t="str">
        <f t="shared" si="217"/>
        <v/>
      </c>
      <c r="J865" s="17" t="str">
        <f t="shared" si="218"/>
        <v/>
      </c>
      <c r="K865" s="17" t="str">
        <f t="shared" si="228"/>
        <v/>
      </c>
      <c r="L865" s="14" t="str">
        <f t="shared" si="225"/>
        <v/>
      </c>
      <c r="M865" s="14" t="str">
        <f t="shared" si="229"/>
        <v/>
      </c>
      <c r="N865" s="14" t="str">
        <f t="shared" si="224"/>
        <v/>
      </c>
      <c r="O865" s="14"/>
      <c r="P865" s="14"/>
      <c r="Q865" s="14"/>
      <c r="R865" s="14"/>
      <c r="S865" s="14" t="str">
        <f t="shared" si="219"/>
        <v/>
      </c>
      <c r="T865" s="14" t="str">
        <f t="shared" si="220"/>
        <v/>
      </c>
      <c r="U865" s="21" t="str">
        <f t="shared" si="221"/>
        <v/>
      </c>
      <c r="V865" s="6" t="str">
        <f t="shared" si="222"/>
        <v/>
      </c>
      <c r="W865" s="49"/>
    </row>
    <row r="866" spans="2:23" ht="13.5" customHeight="1" x14ac:dyDescent="0.25">
      <c r="B866" s="134" t="str">
        <f t="shared" si="223"/>
        <v/>
      </c>
      <c r="C866" s="136"/>
      <c r="D866" s="20" t="str">
        <f t="shared" si="226"/>
        <v/>
      </c>
      <c r="E866" s="17" t="str">
        <f t="shared" si="214"/>
        <v/>
      </c>
      <c r="F866" s="17" t="str">
        <f t="shared" si="215"/>
        <v/>
      </c>
      <c r="G866" s="17" t="str">
        <f t="shared" si="216"/>
        <v/>
      </c>
      <c r="H866" s="17" t="str">
        <f t="shared" si="227"/>
        <v/>
      </c>
      <c r="I866" s="17" t="str">
        <f t="shared" si="217"/>
        <v/>
      </c>
      <c r="J866" s="17" t="str">
        <f t="shared" si="218"/>
        <v/>
      </c>
      <c r="K866" s="17" t="str">
        <f t="shared" si="228"/>
        <v/>
      </c>
      <c r="L866" s="14" t="str">
        <f t="shared" si="225"/>
        <v/>
      </c>
      <c r="M866" s="14" t="str">
        <f t="shared" si="229"/>
        <v/>
      </c>
      <c r="N866" s="14" t="str">
        <f t="shared" si="224"/>
        <v/>
      </c>
      <c r="O866" s="14"/>
      <c r="P866" s="14"/>
      <c r="Q866" s="14"/>
      <c r="R866" s="14"/>
      <c r="S866" s="14" t="str">
        <f t="shared" si="219"/>
        <v/>
      </c>
      <c r="T866" s="14" t="str">
        <f t="shared" si="220"/>
        <v/>
      </c>
      <c r="U866" s="21" t="str">
        <f t="shared" si="221"/>
        <v/>
      </c>
      <c r="V866" s="6" t="str">
        <f t="shared" si="222"/>
        <v/>
      </c>
      <c r="W866" s="49"/>
    </row>
    <row r="867" spans="2:23" ht="13.5" customHeight="1" x14ac:dyDescent="0.25">
      <c r="B867" s="134" t="str">
        <f t="shared" si="223"/>
        <v/>
      </c>
      <c r="C867" s="136"/>
      <c r="D867" s="20" t="str">
        <f t="shared" si="226"/>
        <v/>
      </c>
      <c r="E867" s="17" t="str">
        <f t="shared" si="214"/>
        <v/>
      </c>
      <c r="F867" s="17" t="str">
        <f t="shared" si="215"/>
        <v/>
      </c>
      <c r="G867" s="17" t="str">
        <f t="shared" si="216"/>
        <v/>
      </c>
      <c r="H867" s="17" t="str">
        <f t="shared" si="227"/>
        <v/>
      </c>
      <c r="I867" s="17" t="str">
        <f t="shared" si="217"/>
        <v/>
      </c>
      <c r="J867" s="17" t="str">
        <f t="shared" si="218"/>
        <v/>
      </c>
      <c r="K867" s="17" t="str">
        <f t="shared" si="228"/>
        <v/>
      </c>
      <c r="L867" s="14" t="str">
        <f t="shared" si="225"/>
        <v/>
      </c>
      <c r="M867" s="14" t="str">
        <f t="shared" si="229"/>
        <v/>
      </c>
      <c r="N867" s="14" t="str">
        <f t="shared" si="224"/>
        <v/>
      </c>
      <c r="O867" s="14"/>
      <c r="P867" s="14"/>
      <c r="Q867" s="14"/>
      <c r="R867" s="14"/>
      <c r="S867" s="14" t="str">
        <f t="shared" si="219"/>
        <v/>
      </c>
      <c r="T867" s="14" t="str">
        <f t="shared" si="220"/>
        <v/>
      </c>
      <c r="U867" s="21" t="str">
        <f t="shared" si="221"/>
        <v/>
      </c>
      <c r="V867" s="6" t="str">
        <f t="shared" si="222"/>
        <v/>
      </c>
      <c r="W867" s="49"/>
    </row>
    <row r="868" spans="2:23" ht="13.5" customHeight="1" x14ac:dyDescent="0.25">
      <c r="B868" s="134" t="str">
        <f t="shared" si="223"/>
        <v/>
      </c>
      <c r="C868" s="136"/>
      <c r="D868" s="20" t="str">
        <f t="shared" si="226"/>
        <v/>
      </c>
      <c r="E868" s="17" t="str">
        <f t="shared" si="214"/>
        <v/>
      </c>
      <c r="F868" s="17" t="str">
        <f t="shared" si="215"/>
        <v/>
      </c>
      <c r="G868" s="17" t="str">
        <f t="shared" si="216"/>
        <v/>
      </c>
      <c r="H868" s="17" t="str">
        <f t="shared" si="227"/>
        <v/>
      </c>
      <c r="I868" s="17" t="str">
        <f t="shared" si="217"/>
        <v/>
      </c>
      <c r="J868" s="17" t="str">
        <f t="shared" si="218"/>
        <v/>
      </c>
      <c r="K868" s="17" t="str">
        <f t="shared" si="228"/>
        <v/>
      </c>
      <c r="L868" s="14" t="str">
        <f t="shared" si="225"/>
        <v/>
      </c>
      <c r="M868" s="14" t="str">
        <f t="shared" si="229"/>
        <v/>
      </c>
      <c r="N868" s="14" t="str">
        <f t="shared" si="224"/>
        <v/>
      </c>
      <c r="O868" s="14"/>
      <c r="P868" s="14"/>
      <c r="Q868" s="14"/>
      <c r="R868" s="14"/>
      <c r="S868" s="14" t="str">
        <f t="shared" si="219"/>
        <v/>
      </c>
      <c r="T868" s="14" t="str">
        <f t="shared" si="220"/>
        <v/>
      </c>
      <c r="U868" s="21" t="str">
        <f t="shared" si="221"/>
        <v/>
      </c>
      <c r="V868" s="6" t="str">
        <f t="shared" si="222"/>
        <v/>
      </c>
      <c r="W868" s="49"/>
    </row>
    <row r="869" spans="2:23" ht="13.5" customHeight="1" x14ac:dyDescent="0.25">
      <c r="B869" s="134" t="str">
        <f t="shared" si="223"/>
        <v/>
      </c>
      <c r="C869" s="136"/>
      <c r="D869" s="20" t="str">
        <f t="shared" si="226"/>
        <v/>
      </c>
      <c r="E869" s="17" t="str">
        <f t="shared" si="214"/>
        <v/>
      </c>
      <c r="F869" s="17" t="str">
        <f t="shared" si="215"/>
        <v/>
      </c>
      <c r="G869" s="17" t="str">
        <f t="shared" si="216"/>
        <v/>
      </c>
      <c r="H869" s="17" t="str">
        <f t="shared" si="227"/>
        <v/>
      </c>
      <c r="I869" s="17" t="str">
        <f t="shared" si="217"/>
        <v/>
      </c>
      <c r="J869" s="17" t="str">
        <f t="shared" si="218"/>
        <v/>
      </c>
      <c r="K869" s="17" t="str">
        <f t="shared" si="228"/>
        <v/>
      </c>
      <c r="L869" s="14" t="str">
        <f t="shared" si="225"/>
        <v/>
      </c>
      <c r="M869" s="14" t="str">
        <f t="shared" si="229"/>
        <v/>
      </c>
      <c r="N869" s="14" t="str">
        <f t="shared" si="224"/>
        <v/>
      </c>
      <c r="O869" s="14"/>
      <c r="P869" s="14"/>
      <c r="Q869" s="14"/>
      <c r="R869" s="14"/>
      <c r="S869" s="14" t="str">
        <f t="shared" si="219"/>
        <v/>
      </c>
      <c r="T869" s="14" t="str">
        <f t="shared" si="220"/>
        <v/>
      </c>
      <c r="U869" s="21" t="str">
        <f t="shared" si="221"/>
        <v/>
      </c>
      <c r="V869" s="6" t="str">
        <f t="shared" si="222"/>
        <v/>
      </c>
      <c r="W869" s="49"/>
    </row>
    <row r="870" spans="2:23" ht="13.5" customHeight="1" x14ac:dyDescent="0.25">
      <c r="B870" s="134" t="str">
        <f t="shared" si="223"/>
        <v/>
      </c>
      <c r="C870" s="136"/>
      <c r="D870" s="20" t="str">
        <f t="shared" si="226"/>
        <v/>
      </c>
      <c r="E870" s="17" t="str">
        <f t="shared" si="214"/>
        <v/>
      </c>
      <c r="F870" s="17" t="str">
        <f t="shared" si="215"/>
        <v/>
      </c>
      <c r="G870" s="17" t="str">
        <f t="shared" si="216"/>
        <v/>
      </c>
      <c r="H870" s="17" t="str">
        <f t="shared" si="227"/>
        <v/>
      </c>
      <c r="I870" s="17" t="str">
        <f t="shared" si="217"/>
        <v/>
      </c>
      <c r="J870" s="17" t="str">
        <f t="shared" si="218"/>
        <v/>
      </c>
      <c r="K870" s="17" t="str">
        <f t="shared" si="228"/>
        <v/>
      </c>
      <c r="L870" s="14" t="str">
        <f t="shared" si="225"/>
        <v/>
      </c>
      <c r="M870" s="14" t="str">
        <f t="shared" si="229"/>
        <v/>
      </c>
      <c r="N870" s="14" t="str">
        <f t="shared" si="224"/>
        <v/>
      </c>
      <c r="O870" s="14"/>
      <c r="P870" s="14"/>
      <c r="Q870" s="14"/>
      <c r="R870" s="14"/>
      <c r="S870" s="14" t="str">
        <f t="shared" si="219"/>
        <v/>
      </c>
      <c r="T870" s="14" t="str">
        <f t="shared" si="220"/>
        <v/>
      </c>
      <c r="U870" s="21" t="str">
        <f t="shared" si="221"/>
        <v/>
      </c>
      <c r="V870" s="6" t="str">
        <f t="shared" si="222"/>
        <v/>
      </c>
      <c r="W870" s="49"/>
    </row>
    <row r="871" spans="2:23" ht="13.5" customHeight="1" x14ac:dyDescent="0.25">
      <c r="B871" s="134" t="str">
        <f t="shared" si="223"/>
        <v/>
      </c>
      <c r="C871" s="136"/>
      <c r="D871" s="20" t="str">
        <f t="shared" si="226"/>
        <v/>
      </c>
      <c r="E871" s="17" t="str">
        <f t="shared" si="214"/>
        <v/>
      </c>
      <c r="F871" s="17" t="str">
        <f t="shared" si="215"/>
        <v/>
      </c>
      <c r="G871" s="17" t="str">
        <f t="shared" si="216"/>
        <v/>
      </c>
      <c r="H871" s="17" t="str">
        <f t="shared" si="227"/>
        <v/>
      </c>
      <c r="I871" s="17" t="str">
        <f t="shared" si="217"/>
        <v/>
      </c>
      <c r="J871" s="17" t="str">
        <f t="shared" si="218"/>
        <v/>
      </c>
      <c r="K871" s="17" t="str">
        <f t="shared" si="228"/>
        <v/>
      </c>
      <c r="L871" s="14" t="str">
        <f t="shared" si="225"/>
        <v/>
      </c>
      <c r="M871" s="14" t="str">
        <f t="shared" si="229"/>
        <v/>
      </c>
      <c r="N871" s="14" t="str">
        <f t="shared" si="224"/>
        <v/>
      </c>
      <c r="O871" s="14"/>
      <c r="P871" s="14"/>
      <c r="Q871" s="14"/>
      <c r="R871" s="14"/>
      <c r="S871" s="14" t="str">
        <f t="shared" si="219"/>
        <v/>
      </c>
      <c r="T871" s="14" t="str">
        <f t="shared" si="220"/>
        <v/>
      </c>
      <c r="U871" s="21" t="str">
        <f t="shared" si="221"/>
        <v/>
      </c>
      <c r="V871" s="6" t="str">
        <f t="shared" si="222"/>
        <v/>
      </c>
      <c r="W871" s="49"/>
    </row>
    <row r="872" spans="2:23" ht="13.5" customHeight="1" x14ac:dyDescent="0.25">
      <c r="B872" s="134" t="str">
        <f t="shared" si="223"/>
        <v/>
      </c>
      <c r="C872" s="136"/>
      <c r="D872" s="20" t="str">
        <f t="shared" si="226"/>
        <v/>
      </c>
      <c r="E872" s="17" t="str">
        <f t="shared" si="214"/>
        <v/>
      </c>
      <c r="F872" s="17" t="str">
        <f t="shared" si="215"/>
        <v/>
      </c>
      <c r="G872" s="17" t="str">
        <f t="shared" si="216"/>
        <v/>
      </c>
      <c r="H872" s="17" t="str">
        <f t="shared" si="227"/>
        <v/>
      </c>
      <c r="I872" s="17" t="str">
        <f t="shared" si="217"/>
        <v/>
      </c>
      <c r="J872" s="17" t="str">
        <f t="shared" si="218"/>
        <v/>
      </c>
      <c r="K872" s="17" t="str">
        <f t="shared" si="228"/>
        <v/>
      </c>
      <c r="L872" s="14" t="str">
        <f t="shared" si="225"/>
        <v/>
      </c>
      <c r="M872" s="14" t="str">
        <f t="shared" si="229"/>
        <v/>
      </c>
      <c r="N872" s="14" t="str">
        <f t="shared" si="224"/>
        <v/>
      </c>
      <c r="O872" s="14"/>
      <c r="P872" s="14"/>
      <c r="Q872" s="14"/>
      <c r="R872" s="14"/>
      <c r="S872" s="14" t="str">
        <f t="shared" si="219"/>
        <v/>
      </c>
      <c r="T872" s="14" t="str">
        <f t="shared" si="220"/>
        <v/>
      </c>
      <c r="U872" s="21" t="str">
        <f t="shared" si="221"/>
        <v/>
      </c>
      <c r="V872" s="6" t="str">
        <f t="shared" si="222"/>
        <v/>
      </c>
      <c r="W872" s="49"/>
    </row>
    <row r="873" spans="2:23" ht="13.5" customHeight="1" x14ac:dyDescent="0.25">
      <c r="B873" s="134" t="str">
        <f t="shared" si="223"/>
        <v/>
      </c>
      <c r="C873" s="136"/>
      <c r="D873" s="20" t="str">
        <f t="shared" si="226"/>
        <v/>
      </c>
      <c r="E873" s="17" t="str">
        <f t="shared" si="214"/>
        <v/>
      </c>
      <c r="F873" s="17" t="str">
        <f t="shared" si="215"/>
        <v/>
      </c>
      <c r="G873" s="17" t="str">
        <f t="shared" si="216"/>
        <v/>
      </c>
      <c r="H873" s="17" t="str">
        <f t="shared" si="227"/>
        <v/>
      </c>
      <c r="I873" s="17" t="str">
        <f t="shared" si="217"/>
        <v/>
      </c>
      <c r="J873" s="17" t="str">
        <f t="shared" si="218"/>
        <v/>
      </c>
      <c r="K873" s="17" t="str">
        <f t="shared" si="228"/>
        <v/>
      </c>
      <c r="L873" s="14" t="str">
        <f t="shared" si="225"/>
        <v/>
      </c>
      <c r="M873" s="14" t="str">
        <f t="shared" si="229"/>
        <v/>
      </c>
      <c r="N873" s="14" t="str">
        <f t="shared" si="224"/>
        <v/>
      </c>
      <c r="O873" s="14"/>
      <c r="P873" s="14"/>
      <c r="Q873" s="14"/>
      <c r="R873" s="14"/>
      <c r="S873" s="14" t="str">
        <f t="shared" si="219"/>
        <v/>
      </c>
      <c r="T873" s="14" t="str">
        <f t="shared" si="220"/>
        <v/>
      </c>
      <c r="U873" s="21" t="str">
        <f t="shared" si="221"/>
        <v/>
      </c>
      <c r="V873" s="6" t="str">
        <f t="shared" si="222"/>
        <v/>
      </c>
      <c r="W873" s="49"/>
    </row>
    <row r="874" spans="2:23" ht="13.5" customHeight="1" x14ac:dyDescent="0.25">
      <c r="B874" s="134" t="str">
        <f t="shared" si="223"/>
        <v/>
      </c>
      <c r="C874" s="136"/>
      <c r="D874" s="20" t="str">
        <f t="shared" si="226"/>
        <v/>
      </c>
      <c r="E874" s="17" t="str">
        <f t="shared" si="214"/>
        <v/>
      </c>
      <c r="F874" s="17" t="str">
        <f t="shared" si="215"/>
        <v/>
      </c>
      <c r="G874" s="17" t="str">
        <f t="shared" si="216"/>
        <v/>
      </c>
      <c r="H874" s="17" t="str">
        <f t="shared" si="227"/>
        <v/>
      </c>
      <c r="I874" s="17" t="str">
        <f t="shared" si="217"/>
        <v/>
      </c>
      <c r="J874" s="17" t="str">
        <f t="shared" si="218"/>
        <v/>
      </c>
      <c r="K874" s="17" t="str">
        <f t="shared" si="228"/>
        <v/>
      </c>
      <c r="L874" s="14" t="str">
        <f t="shared" si="225"/>
        <v/>
      </c>
      <c r="M874" s="14" t="str">
        <f t="shared" si="229"/>
        <v/>
      </c>
      <c r="N874" s="14" t="str">
        <f t="shared" si="224"/>
        <v/>
      </c>
      <c r="O874" s="14"/>
      <c r="P874" s="14"/>
      <c r="Q874" s="14"/>
      <c r="R874" s="14"/>
      <c r="S874" s="14" t="str">
        <f t="shared" si="219"/>
        <v/>
      </c>
      <c r="T874" s="14" t="str">
        <f t="shared" si="220"/>
        <v/>
      </c>
      <c r="U874" s="21" t="str">
        <f t="shared" si="221"/>
        <v/>
      </c>
      <c r="V874" s="6" t="str">
        <f t="shared" si="222"/>
        <v/>
      </c>
      <c r="W874" s="49"/>
    </row>
    <row r="875" spans="2:23" ht="13.5" customHeight="1" x14ac:dyDescent="0.25">
      <c r="B875" s="134" t="str">
        <f t="shared" si="223"/>
        <v/>
      </c>
      <c r="C875" s="136"/>
      <c r="D875" s="20" t="str">
        <f t="shared" si="226"/>
        <v/>
      </c>
      <c r="E875" s="17" t="str">
        <f t="shared" si="214"/>
        <v/>
      </c>
      <c r="F875" s="17" t="str">
        <f t="shared" si="215"/>
        <v/>
      </c>
      <c r="G875" s="17" t="str">
        <f t="shared" si="216"/>
        <v/>
      </c>
      <c r="H875" s="17" t="str">
        <f t="shared" si="227"/>
        <v/>
      </c>
      <c r="I875" s="17" t="str">
        <f t="shared" si="217"/>
        <v/>
      </c>
      <c r="J875" s="17" t="str">
        <f t="shared" si="218"/>
        <v/>
      </c>
      <c r="K875" s="17" t="str">
        <f t="shared" si="228"/>
        <v/>
      </c>
      <c r="L875" s="14" t="str">
        <f t="shared" si="225"/>
        <v/>
      </c>
      <c r="M875" s="14" t="str">
        <f t="shared" si="229"/>
        <v/>
      </c>
      <c r="N875" s="14" t="str">
        <f t="shared" si="224"/>
        <v/>
      </c>
      <c r="O875" s="14"/>
      <c r="P875" s="14"/>
      <c r="Q875" s="14"/>
      <c r="R875" s="14"/>
      <c r="S875" s="14" t="str">
        <f t="shared" si="219"/>
        <v/>
      </c>
      <c r="T875" s="14" t="str">
        <f t="shared" si="220"/>
        <v/>
      </c>
      <c r="U875" s="21" t="str">
        <f t="shared" si="221"/>
        <v/>
      </c>
      <c r="V875" s="6" t="str">
        <f t="shared" si="222"/>
        <v/>
      </c>
      <c r="W875" s="49"/>
    </row>
    <row r="876" spans="2:23" ht="13.5" customHeight="1" x14ac:dyDescent="0.25">
      <c r="B876" s="134" t="str">
        <f t="shared" si="223"/>
        <v/>
      </c>
      <c r="C876" s="136"/>
      <c r="D876" s="20" t="str">
        <f t="shared" si="226"/>
        <v/>
      </c>
      <c r="E876" s="17" t="str">
        <f t="shared" si="214"/>
        <v/>
      </c>
      <c r="F876" s="17" t="str">
        <f t="shared" si="215"/>
        <v/>
      </c>
      <c r="G876" s="17" t="str">
        <f t="shared" si="216"/>
        <v/>
      </c>
      <c r="H876" s="17" t="str">
        <f t="shared" si="227"/>
        <v/>
      </c>
      <c r="I876" s="17" t="str">
        <f t="shared" si="217"/>
        <v/>
      </c>
      <c r="J876" s="17" t="str">
        <f t="shared" si="218"/>
        <v/>
      </c>
      <c r="K876" s="17" t="str">
        <f t="shared" si="228"/>
        <v/>
      </c>
      <c r="L876" s="14" t="str">
        <f t="shared" si="225"/>
        <v/>
      </c>
      <c r="M876" s="14" t="str">
        <f t="shared" si="229"/>
        <v/>
      </c>
      <c r="N876" s="14" t="str">
        <f t="shared" si="224"/>
        <v/>
      </c>
      <c r="O876" s="14"/>
      <c r="P876" s="14"/>
      <c r="Q876" s="14"/>
      <c r="R876" s="14"/>
      <c r="S876" s="14" t="str">
        <f t="shared" si="219"/>
        <v/>
      </c>
      <c r="T876" s="14" t="str">
        <f t="shared" si="220"/>
        <v/>
      </c>
      <c r="U876" s="21" t="str">
        <f t="shared" si="221"/>
        <v/>
      </c>
      <c r="V876" s="6" t="str">
        <f t="shared" si="222"/>
        <v/>
      </c>
      <c r="W876" s="49"/>
    </row>
    <row r="877" spans="2:23" ht="13.5" customHeight="1" x14ac:dyDescent="0.25">
      <c r="B877" s="134" t="str">
        <f t="shared" si="223"/>
        <v/>
      </c>
      <c r="C877" s="136"/>
      <c r="D877" s="20" t="str">
        <f t="shared" si="226"/>
        <v/>
      </c>
      <c r="E877" s="17" t="str">
        <f t="shared" si="214"/>
        <v/>
      </c>
      <c r="F877" s="17" t="str">
        <f t="shared" si="215"/>
        <v/>
      </c>
      <c r="G877" s="17" t="str">
        <f t="shared" si="216"/>
        <v/>
      </c>
      <c r="H877" s="17" t="str">
        <f t="shared" si="227"/>
        <v/>
      </c>
      <c r="I877" s="17" t="str">
        <f t="shared" si="217"/>
        <v/>
      </c>
      <c r="J877" s="17" t="str">
        <f t="shared" si="218"/>
        <v/>
      </c>
      <c r="K877" s="17" t="str">
        <f t="shared" si="228"/>
        <v/>
      </c>
      <c r="L877" s="14" t="str">
        <f t="shared" si="225"/>
        <v/>
      </c>
      <c r="M877" s="14" t="str">
        <f t="shared" si="229"/>
        <v/>
      </c>
      <c r="N877" s="14" t="str">
        <f t="shared" si="224"/>
        <v/>
      </c>
      <c r="O877" s="14"/>
      <c r="P877" s="14"/>
      <c r="Q877" s="14"/>
      <c r="R877" s="14"/>
      <c r="S877" s="14" t="str">
        <f t="shared" si="219"/>
        <v/>
      </c>
      <c r="T877" s="14" t="str">
        <f t="shared" si="220"/>
        <v/>
      </c>
      <c r="U877" s="21" t="str">
        <f t="shared" si="221"/>
        <v/>
      </c>
      <c r="V877" s="6" t="str">
        <f t="shared" si="222"/>
        <v/>
      </c>
      <c r="W877" s="49"/>
    </row>
    <row r="878" spans="2:23" ht="13.5" customHeight="1" x14ac:dyDescent="0.25">
      <c r="B878" s="134" t="str">
        <f t="shared" si="223"/>
        <v/>
      </c>
      <c r="C878" s="136"/>
      <c r="D878" s="20" t="str">
        <f t="shared" si="226"/>
        <v/>
      </c>
      <c r="E878" s="17" t="str">
        <f t="shared" si="214"/>
        <v/>
      </c>
      <c r="F878" s="17" t="str">
        <f t="shared" si="215"/>
        <v/>
      </c>
      <c r="G878" s="17" t="str">
        <f t="shared" si="216"/>
        <v/>
      </c>
      <c r="H878" s="17" t="str">
        <f t="shared" si="227"/>
        <v/>
      </c>
      <c r="I878" s="17" t="str">
        <f t="shared" si="217"/>
        <v/>
      </c>
      <c r="J878" s="17" t="str">
        <f t="shared" si="218"/>
        <v/>
      </c>
      <c r="K878" s="17" t="str">
        <f t="shared" si="228"/>
        <v/>
      </c>
      <c r="L878" s="14" t="str">
        <f t="shared" si="225"/>
        <v/>
      </c>
      <c r="M878" s="14" t="str">
        <f t="shared" si="229"/>
        <v/>
      </c>
      <c r="N878" s="14" t="str">
        <f t="shared" si="224"/>
        <v/>
      </c>
      <c r="O878" s="14"/>
      <c r="P878" s="14"/>
      <c r="Q878" s="14"/>
      <c r="R878" s="14"/>
      <c r="S878" s="14" t="str">
        <f t="shared" si="219"/>
        <v/>
      </c>
      <c r="T878" s="14" t="str">
        <f t="shared" si="220"/>
        <v/>
      </c>
      <c r="U878" s="21" t="str">
        <f t="shared" si="221"/>
        <v/>
      </c>
      <c r="V878" s="6" t="str">
        <f t="shared" si="222"/>
        <v/>
      </c>
      <c r="W878" s="49"/>
    </row>
    <row r="879" spans="2:23" ht="13.5" customHeight="1" x14ac:dyDescent="0.25">
      <c r="B879" s="134" t="str">
        <f t="shared" si="223"/>
        <v/>
      </c>
      <c r="C879" s="136"/>
      <c r="D879" s="20" t="str">
        <f t="shared" si="226"/>
        <v/>
      </c>
      <c r="E879" s="17" t="str">
        <f t="shared" si="214"/>
        <v/>
      </c>
      <c r="F879" s="17" t="str">
        <f t="shared" si="215"/>
        <v/>
      </c>
      <c r="G879" s="17" t="str">
        <f t="shared" si="216"/>
        <v/>
      </c>
      <c r="H879" s="17" t="str">
        <f t="shared" si="227"/>
        <v/>
      </c>
      <c r="I879" s="17" t="str">
        <f t="shared" si="217"/>
        <v/>
      </c>
      <c r="J879" s="17" t="str">
        <f t="shared" si="218"/>
        <v/>
      </c>
      <c r="K879" s="17" t="str">
        <f t="shared" si="228"/>
        <v/>
      </c>
      <c r="L879" s="14" t="str">
        <f t="shared" si="225"/>
        <v/>
      </c>
      <c r="M879" s="14" t="str">
        <f t="shared" si="229"/>
        <v/>
      </c>
      <c r="N879" s="14" t="str">
        <f t="shared" si="224"/>
        <v/>
      </c>
      <c r="O879" s="14"/>
      <c r="P879" s="14"/>
      <c r="Q879" s="14"/>
      <c r="R879" s="14"/>
      <c r="S879" s="14" t="str">
        <f t="shared" si="219"/>
        <v/>
      </c>
      <c r="T879" s="14" t="str">
        <f t="shared" si="220"/>
        <v/>
      </c>
      <c r="U879" s="21" t="str">
        <f t="shared" si="221"/>
        <v/>
      </c>
      <c r="V879" s="6" t="str">
        <f t="shared" si="222"/>
        <v/>
      </c>
      <c r="W879" s="49"/>
    </row>
    <row r="880" spans="2:23" ht="13.5" customHeight="1" x14ac:dyDescent="0.25">
      <c r="B880" s="134" t="str">
        <f t="shared" si="223"/>
        <v/>
      </c>
      <c r="C880" s="136"/>
      <c r="D880" s="20" t="str">
        <f t="shared" si="226"/>
        <v/>
      </c>
      <c r="E880" s="17" t="str">
        <f t="shared" si="214"/>
        <v/>
      </c>
      <c r="F880" s="17" t="str">
        <f t="shared" si="215"/>
        <v/>
      </c>
      <c r="G880" s="17" t="str">
        <f t="shared" si="216"/>
        <v/>
      </c>
      <c r="H880" s="17" t="str">
        <f t="shared" si="227"/>
        <v/>
      </c>
      <c r="I880" s="17" t="str">
        <f t="shared" si="217"/>
        <v/>
      </c>
      <c r="J880" s="17" t="str">
        <f t="shared" si="218"/>
        <v/>
      </c>
      <c r="K880" s="17" t="str">
        <f t="shared" si="228"/>
        <v/>
      </c>
      <c r="L880" s="14" t="str">
        <f t="shared" si="225"/>
        <v/>
      </c>
      <c r="M880" s="14" t="str">
        <f t="shared" si="229"/>
        <v/>
      </c>
      <c r="N880" s="14" t="str">
        <f t="shared" si="224"/>
        <v/>
      </c>
      <c r="O880" s="14"/>
      <c r="P880" s="14"/>
      <c r="Q880" s="14"/>
      <c r="R880" s="14"/>
      <c r="S880" s="14" t="str">
        <f t="shared" si="219"/>
        <v/>
      </c>
      <c r="T880" s="14" t="str">
        <f t="shared" si="220"/>
        <v/>
      </c>
      <c r="U880" s="21" t="str">
        <f t="shared" si="221"/>
        <v/>
      </c>
      <c r="V880" s="6" t="str">
        <f t="shared" si="222"/>
        <v/>
      </c>
      <c r="W880" s="49"/>
    </row>
    <row r="881" spans="2:23" ht="13.5" customHeight="1" x14ac:dyDescent="0.25">
      <c r="B881" s="134" t="str">
        <f t="shared" si="223"/>
        <v/>
      </c>
      <c r="C881" s="136"/>
      <c r="D881" s="20" t="str">
        <f t="shared" si="226"/>
        <v/>
      </c>
      <c r="E881" s="17" t="str">
        <f t="shared" si="214"/>
        <v/>
      </c>
      <c r="F881" s="17" t="str">
        <f t="shared" si="215"/>
        <v/>
      </c>
      <c r="G881" s="17" t="str">
        <f t="shared" si="216"/>
        <v/>
      </c>
      <c r="H881" s="17" t="str">
        <f t="shared" si="227"/>
        <v/>
      </c>
      <c r="I881" s="17" t="str">
        <f t="shared" si="217"/>
        <v/>
      </c>
      <c r="J881" s="17" t="str">
        <f t="shared" si="218"/>
        <v/>
      </c>
      <c r="K881" s="17" t="str">
        <f t="shared" si="228"/>
        <v/>
      </c>
      <c r="L881" s="14" t="str">
        <f t="shared" si="225"/>
        <v/>
      </c>
      <c r="M881" s="14" t="str">
        <f t="shared" si="229"/>
        <v/>
      </c>
      <c r="N881" s="14" t="str">
        <f t="shared" si="224"/>
        <v/>
      </c>
      <c r="O881" s="14"/>
      <c r="P881" s="14"/>
      <c r="Q881" s="14"/>
      <c r="R881" s="14"/>
      <c r="S881" s="14" t="str">
        <f t="shared" si="219"/>
        <v/>
      </c>
      <c r="T881" s="14" t="str">
        <f t="shared" si="220"/>
        <v/>
      </c>
      <c r="U881" s="21" t="str">
        <f t="shared" si="221"/>
        <v/>
      </c>
      <c r="V881" s="6" t="str">
        <f t="shared" si="222"/>
        <v/>
      </c>
      <c r="W881" s="49"/>
    </row>
    <row r="882" spans="2:23" ht="13.5" customHeight="1" x14ac:dyDescent="0.25">
      <c r="B882" s="134" t="str">
        <f t="shared" si="223"/>
        <v/>
      </c>
      <c r="C882" s="136"/>
      <c r="D882" s="20" t="str">
        <f t="shared" si="226"/>
        <v/>
      </c>
      <c r="E882" s="17" t="str">
        <f t="shared" si="214"/>
        <v/>
      </c>
      <c r="F882" s="17" t="str">
        <f t="shared" si="215"/>
        <v/>
      </c>
      <c r="G882" s="17" t="str">
        <f t="shared" si="216"/>
        <v/>
      </c>
      <c r="H882" s="17" t="str">
        <f t="shared" si="227"/>
        <v/>
      </c>
      <c r="I882" s="17" t="str">
        <f t="shared" si="217"/>
        <v/>
      </c>
      <c r="J882" s="17" t="str">
        <f t="shared" si="218"/>
        <v/>
      </c>
      <c r="K882" s="17" t="str">
        <f t="shared" si="228"/>
        <v/>
      </c>
      <c r="L882" s="14" t="str">
        <f t="shared" si="225"/>
        <v/>
      </c>
      <c r="M882" s="14" t="str">
        <f t="shared" si="229"/>
        <v/>
      </c>
      <c r="N882" s="14" t="str">
        <f t="shared" si="224"/>
        <v/>
      </c>
      <c r="O882" s="14"/>
      <c r="P882" s="14"/>
      <c r="Q882" s="14"/>
      <c r="R882" s="14"/>
      <c r="S882" s="14" t="str">
        <f t="shared" si="219"/>
        <v/>
      </c>
      <c r="T882" s="14" t="str">
        <f t="shared" si="220"/>
        <v/>
      </c>
      <c r="U882" s="21" t="str">
        <f t="shared" si="221"/>
        <v/>
      </c>
      <c r="V882" s="6" t="str">
        <f t="shared" si="222"/>
        <v/>
      </c>
      <c r="W882" s="49"/>
    </row>
    <row r="883" spans="2:23" ht="13.5" customHeight="1" x14ac:dyDescent="0.25">
      <c r="B883" s="134" t="str">
        <f t="shared" si="223"/>
        <v/>
      </c>
      <c r="C883" s="136"/>
      <c r="D883" s="20" t="str">
        <f t="shared" si="226"/>
        <v/>
      </c>
      <c r="E883" s="17" t="str">
        <f t="shared" si="214"/>
        <v/>
      </c>
      <c r="F883" s="17" t="str">
        <f t="shared" si="215"/>
        <v/>
      </c>
      <c r="G883" s="17" t="str">
        <f t="shared" si="216"/>
        <v/>
      </c>
      <c r="H883" s="17" t="str">
        <f t="shared" si="227"/>
        <v/>
      </c>
      <c r="I883" s="17" t="str">
        <f t="shared" si="217"/>
        <v/>
      </c>
      <c r="J883" s="17" t="str">
        <f t="shared" si="218"/>
        <v/>
      </c>
      <c r="K883" s="17" t="str">
        <f t="shared" si="228"/>
        <v/>
      </c>
      <c r="L883" s="14" t="str">
        <f t="shared" si="225"/>
        <v/>
      </c>
      <c r="M883" s="14" t="str">
        <f t="shared" si="229"/>
        <v/>
      </c>
      <c r="N883" s="14" t="str">
        <f t="shared" si="224"/>
        <v/>
      </c>
      <c r="O883" s="14"/>
      <c r="P883" s="14"/>
      <c r="Q883" s="14"/>
      <c r="R883" s="14"/>
      <c r="S883" s="14" t="str">
        <f t="shared" si="219"/>
        <v/>
      </c>
      <c r="T883" s="14" t="str">
        <f t="shared" si="220"/>
        <v/>
      </c>
      <c r="U883" s="21" t="str">
        <f t="shared" si="221"/>
        <v/>
      </c>
      <c r="V883" s="6" t="str">
        <f t="shared" si="222"/>
        <v/>
      </c>
      <c r="W883" s="49"/>
    </row>
    <row r="884" spans="2:23" ht="13.5" customHeight="1" x14ac:dyDescent="0.25">
      <c r="B884" s="134" t="str">
        <f t="shared" si="223"/>
        <v/>
      </c>
      <c r="C884" s="136"/>
      <c r="D884" s="20" t="str">
        <f t="shared" si="226"/>
        <v/>
      </c>
      <c r="E884" s="17" t="str">
        <f t="shared" si="214"/>
        <v/>
      </c>
      <c r="F884" s="17" t="str">
        <f t="shared" si="215"/>
        <v/>
      </c>
      <c r="G884" s="17" t="str">
        <f t="shared" si="216"/>
        <v/>
      </c>
      <c r="H884" s="17" t="str">
        <f t="shared" si="227"/>
        <v/>
      </c>
      <c r="I884" s="17" t="str">
        <f t="shared" si="217"/>
        <v/>
      </c>
      <c r="J884" s="17" t="str">
        <f t="shared" si="218"/>
        <v/>
      </c>
      <c r="K884" s="17" t="str">
        <f t="shared" si="228"/>
        <v/>
      </c>
      <c r="L884" s="14" t="str">
        <f t="shared" si="225"/>
        <v/>
      </c>
      <c r="M884" s="14" t="str">
        <f t="shared" si="229"/>
        <v/>
      </c>
      <c r="N884" s="14" t="str">
        <f t="shared" si="224"/>
        <v/>
      </c>
      <c r="O884" s="14"/>
      <c r="P884" s="14"/>
      <c r="Q884" s="14"/>
      <c r="R884" s="14"/>
      <c r="S884" s="14" t="str">
        <f t="shared" si="219"/>
        <v/>
      </c>
      <c r="T884" s="14" t="str">
        <f t="shared" si="220"/>
        <v/>
      </c>
      <c r="U884" s="21" t="str">
        <f t="shared" si="221"/>
        <v/>
      </c>
      <c r="V884" s="6" t="str">
        <f t="shared" si="222"/>
        <v/>
      </c>
      <c r="W884" s="49"/>
    </row>
    <row r="885" spans="2:23" ht="13.5" customHeight="1" x14ac:dyDescent="0.25">
      <c r="B885" s="134" t="str">
        <f t="shared" si="223"/>
        <v/>
      </c>
      <c r="C885" s="136"/>
      <c r="D885" s="20" t="str">
        <f t="shared" si="226"/>
        <v/>
      </c>
      <c r="E885" s="17" t="str">
        <f t="shared" si="214"/>
        <v/>
      </c>
      <c r="F885" s="17" t="str">
        <f t="shared" si="215"/>
        <v/>
      </c>
      <c r="G885" s="17" t="str">
        <f t="shared" si="216"/>
        <v/>
      </c>
      <c r="H885" s="17" t="str">
        <f t="shared" si="227"/>
        <v/>
      </c>
      <c r="I885" s="17" t="str">
        <f t="shared" si="217"/>
        <v/>
      </c>
      <c r="J885" s="17" t="str">
        <f t="shared" si="218"/>
        <v/>
      </c>
      <c r="K885" s="17" t="str">
        <f t="shared" si="228"/>
        <v/>
      </c>
      <c r="L885" s="14" t="str">
        <f t="shared" si="225"/>
        <v/>
      </c>
      <c r="M885" s="14" t="str">
        <f t="shared" si="229"/>
        <v/>
      </c>
      <c r="N885" s="14" t="str">
        <f t="shared" si="224"/>
        <v/>
      </c>
      <c r="O885" s="14"/>
      <c r="P885" s="14"/>
      <c r="Q885" s="14"/>
      <c r="R885" s="14"/>
      <c r="S885" s="14" t="str">
        <f t="shared" si="219"/>
        <v/>
      </c>
      <c r="T885" s="14" t="str">
        <f t="shared" si="220"/>
        <v/>
      </c>
      <c r="U885" s="21" t="str">
        <f t="shared" si="221"/>
        <v/>
      </c>
      <c r="V885" s="6" t="str">
        <f t="shared" si="222"/>
        <v/>
      </c>
      <c r="W885" s="49"/>
    </row>
    <row r="886" spans="2:23" ht="13.5" customHeight="1" x14ac:dyDescent="0.25">
      <c r="B886" s="134" t="str">
        <f t="shared" si="223"/>
        <v/>
      </c>
      <c r="C886" s="136"/>
      <c r="D886" s="20" t="str">
        <f t="shared" si="226"/>
        <v/>
      </c>
      <c r="E886" s="17" t="str">
        <f t="shared" si="214"/>
        <v/>
      </c>
      <c r="F886" s="17" t="str">
        <f t="shared" si="215"/>
        <v/>
      </c>
      <c r="G886" s="17" t="str">
        <f t="shared" si="216"/>
        <v/>
      </c>
      <c r="H886" s="17" t="str">
        <f t="shared" si="227"/>
        <v/>
      </c>
      <c r="I886" s="17" t="str">
        <f t="shared" si="217"/>
        <v/>
      </c>
      <c r="J886" s="17" t="str">
        <f t="shared" si="218"/>
        <v/>
      </c>
      <c r="K886" s="17" t="str">
        <f t="shared" si="228"/>
        <v/>
      </c>
      <c r="L886" s="14" t="str">
        <f t="shared" si="225"/>
        <v/>
      </c>
      <c r="M886" s="14" t="str">
        <f t="shared" si="229"/>
        <v/>
      </c>
      <c r="N886" s="14" t="str">
        <f t="shared" si="224"/>
        <v/>
      </c>
      <c r="O886" s="14"/>
      <c r="P886" s="14"/>
      <c r="Q886" s="14"/>
      <c r="R886" s="14"/>
      <c r="S886" s="14" t="str">
        <f t="shared" si="219"/>
        <v/>
      </c>
      <c r="T886" s="14" t="str">
        <f t="shared" si="220"/>
        <v/>
      </c>
      <c r="U886" s="21" t="str">
        <f t="shared" si="221"/>
        <v/>
      </c>
      <c r="V886" s="6" t="str">
        <f t="shared" si="222"/>
        <v/>
      </c>
      <c r="W886" s="49"/>
    </row>
    <row r="887" spans="2:23" ht="13.5" customHeight="1" x14ac:dyDescent="0.25">
      <c r="B887" s="134" t="str">
        <f t="shared" si="223"/>
        <v/>
      </c>
      <c r="C887" s="136"/>
      <c r="D887" s="20" t="str">
        <f t="shared" si="226"/>
        <v/>
      </c>
      <c r="E887" s="17" t="str">
        <f t="shared" si="214"/>
        <v/>
      </c>
      <c r="F887" s="17" t="str">
        <f t="shared" si="215"/>
        <v/>
      </c>
      <c r="G887" s="17" t="str">
        <f t="shared" si="216"/>
        <v/>
      </c>
      <c r="H887" s="17" t="str">
        <f t="shared" si="227"/>
        <v/>
      </c>
      <c r="I887" s="17" t="str">
        <f t="shared" si="217"/>
        <v/>
      </c>
      <c r="J887" s="17" t="str">
        <f t="shared" si="218"/>
        <v/>
      </c>
      <c r="K887" s="17" t="str">
        <f t="shared" si="228"/>
        <v/>
      </c>
      <c r="L887" s="14" t="str">
        <f t="shared" si="225"/>
        <v/>
      </c>
      <c r="M887" s="14" t="str">
        <f t="shared" si="229"/>
        <v/>
      </c>
      <c r="N887" s="14" t="str">
        <f t="shared" si="224"/>
        <v/>
      </c>
      <c r="O887" s="14"/>
      <c r="P887" s="14"/>
      <c r="Q887" s="14"/>
      <c r="R887" s="14"/>
      <c r="S887" s="14" t="str">
        <f t="shared" si="219"/>
        <v/>
      </c>
      <c r="T887" s="14" t="str">
        <f t="shared" si="220"/>
        <v/>
      </c>
      <c r="U887" s="21" t="str">
        <f t="shared" si="221"/>
        <v/>
      </c>
      <c r="V887" s="6" t="str">
        <f t="shared" si="222"/>
        <v/>
      </c>
      <c r="W887" s="49"/>
    </row>
    <row r="888" spans="2:23" ht="13.5" customHeight="1" x14ac:dyDescent="0.25">
      <c r="B888" s="134" t="str">
        <f t="shared" si="223"/>
        <v/>
      </c>
      <c r="C888" s="136"/>
      <c r="D888" s="20" t="str">
        <f t="shared" si="226"/>
        <v/>
      </c>
      <c r="E888" s="17" t="str">
        <f t="shared" si="214"/>
        <v/>
      </c>
      <c r="F888" s="17" t="str">
        <f t="shared" si="215"/>
        <v/>
      </c>
      <c r="G888" s="17" t="str">
        <f t="shared" si="216"/>
        <v/>
      </c>
      <c r="H888" s="17" t="str">
        <f t="shared" si="227"/>
        <v/>
      </c>
      <c r="I888" s="17" t="str">
        <f t="shared" si="217"/>
        <v/>
      </c>
      <c r="J888" s="17" t="str">
        <f t="shared" si="218"/>
        <v/>
      </c>
      <c r="K888" s="17" t="str">
        <f t="shared" si="228"/>
        <v/>
      </c>
      <c r="L888" s="14" t="str">
        <f t="shared" si="225"/>
        <v/>
      </c>
      <c r="M888" s="14" t="str">
        <f t="shared" si="229"/>
        <v/>
      </c>
      <c r="N888" s="14" t="str">
        <f t="shared" si="224"/>
        <v/>
      </c>
      <c r="O888" s="14"/>
      <c r="P888" s="14"/>
      <c r="Q888" s="14"/>
      <c r="R888" s="14"/>
      <c r="S888" s="14" t="str">
        <f t="shared" si="219"/>
        <v/>
      </c>
      <c r="T888" s="14" t="str">
        <f t="shared" si="220"/>
        <v/>
      </c>
      <c r="U888" s="21" t="str">
        <f t="shared" si="221"/>
        <v/>
      </c>
      <c r="V888" s="6" t="str">
        <f t="shared" si="222"/>
        <v/>
      </c>
      <c r="W888" s="49"/>
    </row>
    <row r="889" spans="2:23" ht="13.5" customHeight="1" x14ac:dyDescent="0.25">
      <c r="B889" s="134" t="str">
        <f t="shared" si="223"/>
        <v/>
      </c>
      <c r="C889" s="136"/>
      <c r="D889" s="20" t="str">
        <f t="shared" si="226"/>
        <v/>
      </c>
      <c r="E889" s="17" t="str">
        <f t="shared" si="214"/>
        <v/>
      </c>
      <c r="F889" s="17" t="str">
        <f t="shared" si="215"/>
        <v/>
      </c>
      <c r="G889" s="17" t="str">
        <f t="shared" si="216"/>
        <v/>
      </c>
      <c r="H889" s="17" t="str">
        <f t="shared" si="227"/>
        <v/>
      </c>
      <c r="I889" s="17" t="str">
        <f t="shared" si="217"/>
        <v/>
      </c>
      <c r="J889" s="17" t="str">
        <f t="shared" si="218"/>
        <v/>
      </c>
      <c r="K889" s="17" t="str">
        <f t="shared" si="228"/>
        <v/>
      </c>
      <c r="L889" s="14" t="str">
        <f t="shared" si="225"/>
        <v/>
      </c>
      <c r="M889" s="14" t="str">
        <f t="shared" si="229"/>
        <v/>
      </c>
      <c r="N889" s="14" t="str">
        <f t="shared" si="224"/>
        <v/>
      </c>
      <c r="O889" s="14"/>
      <c r="P889" s="14"/>
      <c r="Q889" s="14"/>
      <c r="R889" s="14"/>
      <c r="S889" s="14" t="str">
        <f t="shared" si="219"/>
        <v/>
      </c>
      <c r="T889" s="14" t="str">
        <f t="shared" si="220"/>
        <v/>
      </c>
      <c r="U889" s="21" t="str">
        <f t="shared" si="221"/>
        <v/>
      </c>
      <c r="V889" s="6" t="str">
        <f t="shared" si="222"/>
        <v/>
      </c>
      <c r="W889" s="49"/>
    </row>
    <row r="890" spans="2:23" ht="13.5" customHeight="1" x14ac:dyDescent="0.25">
      <c r="B890" s="134" t="str">
        <f t="shared" si="223"/>
        <v/>
      </c>
      <c r="C890" s="136"/>
      <c r="D890" s="20" t="str">
        <f t="shared" si="226"/>
        <v/>
      </c>
      <c r="E890" s="17" t="str">
        <f t="shared" si="214"/>
        <v/>
      </c>
      <c r="F890" s="17" t="str">
        <f t="shared" si="215"/>
        <v/>
      </c>
      <c r="G890" s="17" t="str">
        <f t="shared" si="216"/>
        <v/>
      </c>
      <c r="H890" s="17" t="str">
        <f t="shared" si="227"/>
        <v/>
      </c>
      <c r="I890" s="17" t="str">
        <f t="shared" si="217"/>
        <v/>
      </c>
      <c r="J890" s="17" t="str">
        <f t="shared" si="218"/>
        <v/>
      </c>
      <c r="K890" s="17" t="str">
        <f t="shared" si="228"/>
        <v/>
      </c>
      <c r="L890" s="14" t="str">
        <f t="shared" si="225"/>
        <v/>
      </c>
      <c r="M890" s="14" t="str">
        <f t="shared" si="229"/>
        <v/>
      </c>
      <c r="N890" s="14" t="str">
        <f t="shared" si="224"/>
        <v/>
      </c>
      <c r="O890" s="14"/>
      <c r="P890" s="14"/>
      <c r="Q890" s="14"/>
      <c r="R890" s="14"/>
      <c r="S890" s="14" t="str">
        <f t="shared" si="219"/>
        <v/>
      </c>
      <c r="T890" s="14" t="str">
        <f t="shared" si="220"/>
        <v/>
      </c>
      <c r="U890" s="21" t="str">
        <f t="shared" si="221"/>
        <v/>
      </c>
      <c r="V890" s="6" t="str">
        <f t="shared" si="222"/>
        <v/>
      </c>
      <c r="W890" s="49"/>
    </row>
    <row r="891" spans="2:23" ht="13.5" customHeight="1" x14ac:dyDescent="0.25">
      <c r="B891" s="134" t="str">
        <f t="shared" si="223"/>
        <v/>
      </c>
      <c r="C891" s="136"/>
      <c r="D891" s="20" t="str">
        <f t="shared" si="226"/>
        <v/>
      </c>
      <c r="E891" s="17" t="str">
        <f t="shared" si="214"/>
        <v/>
      </c>
      <c r="F891" s="17" t="str">
        <f t="shared" si="215"/>
        <v/>
      </c>
      <c r="G891" s="17" t="str">
        <f t="shared" si="216"/>
        <v/>
      </c>
      <c r="H891" s="17" t="str">
        <f t="shared" si="227"/>
        <v/>
      </c>
      <c r="I891" s="17" t="str">
        <f t="shared" si="217"/>
        <v/>
      </c>
      <c r="J891" s="17" t="str">
        <f t="shared" si="218"/>
        <v/>
      </c>
      <c r="K891" s="17" t="str">
        <f t="shared" si="228"/>
        <v/>
      </c>
      <c r="L891" s="14" t="str">
        <f t="shared" si="225"/>
        <v/>
      </c>
      <c r="M891" s="14" t="str">
        <f t="shared" si="229"/>
        <v/>
      </c>
      <c r="N891" s="14" t="str">
        <f t="shared" si="224"/>
        <v/>
      </c>
      <c r="O891" s="14"/>
      <c r="P891" s="14"/>
      <c r="Q891" s="14"/>
      <c r="R891" s="14"/>
      <c r="S891" s="14" t="str">
        <f t="shared" si="219"/>
        <v/>
      </c>
      <c r="T891" s="14" t="str">
        <f t="shared" si="220"/>
        <v/>
      </c>
      <c r="U891" s="21" t="str">
        <f t="shared" si="221"/>
        <v/>
      </c>
      <c r="V891" s="6" t="str">
        <f t="shared" si="222"/>
        <v/>
      </c>
      <c r="W891" s="49"/>
    </row>
    <row r="892" spans="2:23" ht="13.5" customHeight="1" x14ac:dyDescent="0.25">
      <c r="B892" s="134" t="str">
        <f t="shared" si="223"/>
        <v/>
      </c>
      <c r="C892" s="136"/>
      <c r="D892" s="20" t="str">
        <f t="shared" si="226"/>
        <v/>
      </c>
      <c r="E892" s="17" t="str">
        <f t="shared" si="214"/>
        <v/>
      </c>
      <c r="F892" s="17" t="str">
        <f t="shared" si="215"/>
        <v/>
      </c>
      <c r="G892" s="17" t="str">
        <f t="shared" si="216"/>
        <v/>
      </c>
      <c r="H892" s="17" t="str">
        <f t="shared" si="227"/>
        <v/>
      </c>
      <c r="I892" s="17" t="str">
        <f t="shared" si="217"/>
        <v/>
      </c>
      <c r="J892" s="17" t="str">
        <f t="shared" si="218"/>
        <v/>
      </c>
      <c r="K892" s="17" t="str">
        <f t="shared" si="228"/>
        <v/>
      </c>
      <c r="L892" s="14" t="str">
        <f t="shared" si="225"/>
        <v/>
      </c>
      <c r="M892" s="14" t="str">
        <f t="shared" si="229"/>
        <v/>
      </c>
      <c r="N892" s="14" t="str">
        <f t="shared" si="224"/>
        <v/>
      </c>
      <c r="O892" s="14"/>
      <c r="P892" s="14"/>
      <c r="Q892" s="14"/>
      <c r="R892" s="14"/>
      <c r="S892" s="14" t="str">
        <f t="shared" si="219"/>
        <v/>
      </c>
      <c r="T892" s="14" t="str">
        <f t="shared" si="220"/>
        <v/>
      </c>
      <c r="U892" s="21" t="str">
        <f t="shared" si="221"/>
        <v/>
      </c>
      <c r="V892" s="6" t="str">
        <f t="shared" si="222"/>
        <v/>
      </c>
      <c r="W892" s="49"/>
    </row>
    <row r="893" spans="2:23" ht="13.5" customHeight="1" x14ac:dyDescent="0.25">
      <c r="B893" s="134" t="str">
        <f t="shared" si="223"/>
        <v/>
      </c>
      <c r="C893" s="136"/>
      <c r="D893" s="20" t="str">
        <f t="shared" si="226"/>
        <v/>
      </c>
      <c r="E893" s="17" t="str">
        <f t="shared" si="214"/>
        <v/>
      </c>
      <c r="F893" s="17" t="str">
        <f t="shared" si="215"/>
        <v/>
      </c>
      <c r="G893" s="17" t="str">
        <f t="shared" si="216"/>
        <v/>
      </c>
      <c r="H893" s="17" t="str">
        <f t="shared" si="227"/>
        <v/>
      </c>
      <c r="I893" s="17" t="str">
        <f t="shared" si="217"/>
        <v/>
      </c>
      <c r="J893" s="17" t="str">
        <f t="shared" si="218"/>
        <v/>
      </c>
      <c r="K893" s="17" t="str">
        <f t="shared" si="228"/>
        <v/>
      </c>
      <c r="L893" s="14" t="str">
        <f t="shared" si="225"/>
        <v/>
      </c>
      <c r="M893" s="14" t="str">
        <f t="shared" si="229"/>
        <v/>
      </c>
      <c r="N893" s="14" t="str">
        <f t="shared" si="224"/>
        <v/>
      </c>
      <c r="O893" s="14"/>
      <c r="P893" s="14"/>
      <c r="Q893" s="14"/>
      <c r="R893" s="14"/>
      <c r="S893" s="14" t="str">
        <f t="shared" si="219"/>
        <v/>
      </c>
      <c r="T893" s="14" t="str">
        <f t="shared" si="220"/>
        <v/>
      </c>
      <c r="U893" s="21" t="str">
        <f t="shared" si="221"/>
        <v/>
      </c>
      <c r="V893" s="6" t="str">
        <f t="shared" si="222"/>
        <v/>
      </c>
      <c r="W893" s="49"/>
    </row>
    <row r="894" spans="2:23" ht="13.5" customHeight="1" x14ac:dyDescent="0.25">
      <c r="B894" s="134" t="str">
        <f t="shared" si="223"/>
        <v/>
      </c>
      <c r="C894" s="136"/>
      <c r="D894" s="20" t="str">
        <f t="shared" si="226"/>
        <v/>
      </c>
      <c r="E894" s="17" t="str">
        <f t="shared" si="214"/>
        <v/>
      </c>
      <c r="F894" s="17" t="str">
        <f t="shared" si="215"/>
        <v/>
      </c>
      <c r="G894" s="17" t="str">
        <f t="shared" si="216"/>
        <v/>
      </c>
      <c r="H894" s="17" t="str">
        <f t="shared" si="227"/>
        <v/>
      </c>
      <c r="I894" s="17" t="str">
        <f t="shared" si="217"/>
        <v/>
      </c>
      <c r="J894" s="17" t="str">
        <f t="shared" si="218"/>
        <v/>
      </c>
      <c r="K894" s="17" t="str">
        <f t="shared" si="228"/>
        <v/>
      </c>
      <c r="L894" s="14" t="str">
        <f t="shared" si="225"/>
        <v/>
      </c>
      <c r="M894" s="14" t="str">
        <f t="shared" si="229"/>
        <v/>
      </c>
      <c r="N894" s="14" t="str">
        <f t="shared" si="224"/>
        <v/>
      </c>
      <c r="O894" s="14"/>
      <c r="P894" s="14"/>
      <c r="Q894" s="14"/>
      <c r="R894" s="14"/>
      <c r="S894" s="14" t="str">
        <f t="shared" si="219"/>
        <v/>
      </c>
      <c r="T894" s="14" t="str">
        <f t="shared" si="220"/>
        <v/>
      </c>
      <c r="U894" s="21" t="str">
        <f t="shared" si="221"/>
        <v/>
      </c>
      <c r="V894" s="6" t="str">
        <f t="shared" si="222"/>
        <v/>
      </c>
      <c r="W894" s="49"/>
    </row>
    <row r="895" spans="2:23" ht="13.5" customHeight="1" x14ac:dyDescent="0.25">
      <c r="B895" s="134" t="str">
        <f t="shared" si="223"/>
        <v/>
      </c>
      <c r="C895" s="136"/>
      <c r="D895" s="20" t="str">
        <f t="shared" si="226"/>
        <v/>
      </c>
      <c r="E895" s="17" t="str">
        <f t="shared" si="214"/>
        <v/>
      </c>
      <c r="F895" s="17" t="str">
        <f t="shared" si="215"/>
        <v/>
      </c>
      <c r="G895" s="17" t="str">
        <f t="shared" si="216"/>
        <v/>
      </c>
      <c r="H895" s="17" t="str">
        <f t="shared" si="227"/>
        <v/>
      </c>
      <c r="I895" s="17" t="str">
        <f t="shared" si="217"/>
        <v/>
      </c>
      <c r="J895" s="17" t="str">
        <f t="shared" si="218"/>
        <v/>
      </c>
      <c r="K895" s="17" t="str">
        <f t="shared" si="228"/>
        <v/>
      </c>
      <c r="L895" s="14" t="str">
        <f t="shared" si="225"/>
        <v/>
      </c>
      <c r="M895" s="14" t="str">
        <f t="shared" si="229"/>
        <v/>
      </c>
      <c r="N895" s="14" t="str">
        <f t="shared" si="224"/>
        <v/>
      </c>
      <c r="O895" s="14"/>
      <c r="P895" s="14"/>
      <c r="Q895" s="14"/>
      <c r="R895" s="14"/>
      <c r="S895" s="14" t="str">
        <f t="shared" si="219"/>
        <v/>
      </c>
      <c r="T895" s="14" t="str">
        <f t="shared" si="220"/>
        <v/>
      </c>
      <c r="U895" s="21" t="str">
        <f t="shared" si="221"/>
        <v/>
      </c>
      <c r="V895" s="6" t="str">
        <f t="shared" si="222"/>
        <v/>
      </c>
      <c r="W895" s="49"/>
    </row>
    <row r="896" spans="2:23" ht="13.5" customHeight="1" x14ac:dyDescent="0.25">
      <c r="B896" s="134" t="str">
        <f t="shared" si="223"/>
        <v/>
      </c>
      <c r="C896" s="136"/>
      <c r="D896" s="20" t="str">
        <f t="shared" si="226"/>
        <v/>
      </c>
      <c r="E896" s="17" t="str">
        <f t="shared" si="214"/>
        <v/>
      </c>
      <c r="F896" s="17" t="str">
        <f t="shared" si="215"/>
        <v/>
      </c>
      <c r="G896" s="17" t="str">
        <f t="shared" si="216"/>
        <v/>
      </c>
      <c r="H896" s="17" t="str">
        <f t="shared" si="227"/>
        <v/>
      </c>
      <c r="I896" s="17" t="str">
        <f t="shared" si="217"/>
        <v/>
      </c>
      <c r="J896" s="17" t="str">
        <f t="shared" si="218"/>
        <v/>
      </c>
      <c r="K896" s="17" t="str">
        <f t="shared" si="228"/>
        <v/>
      </c>
      <c r="L896" s="14" t="str">
        <f t="shared" si="225"/>
        <v/>
      </c>
      <c r="M896" s="14" t="str">
        <f t="shared" si="229"/>
        <v/>
      </c>
      <c r="N896" s="14" t="str">
        <f t="shared" si="224"/>
        <v/>
      </c>
      <c r="O896" s="14"/>
      <c r="P896" s="14"/>
      <c r="Q896" s="14"/>
      <c r="R896" s="14"/>
      <c r="S896" s="14" t="str">
        <f t="shared" si="219"/>
        <v/>
      </c>
      <c r="T896" s="14" t="str">
        <f t="shared" si="220"/>
        <v/>
      </c>
      <c r="U896" s="21" t="str">
        <f t="shared" si="221"/>
        <v/>
      </c>
      <c r="V896" s="6" t="str">
        <f t="shared" si="222"/>
        <v/>
      </c>
      <c r="W896" s="49"/>
    </row>
    <row r="897" spans="2:23" ht="13.5" customHeight="1" x14ac:dyDescent="0.25">
      <c r="B897" s="134" t="str">
        <f t="shared" si="223"/>
        <v/>
      </c>
      <c r="C897" s="136"/>
      <c r="D897" s="20" t="str">
        <f t="shared" si="226"/>
        <v/>
      </c>
      <c r="E897" s="17" t="str">
        <f t="shared" si="214"/>
        <v/>
      </c>
      <c r="F897" s="17" t="str">
        <f t="shared" si="215"/>
        <v/>
      </c>
      <c r="G897" s="17" t="str">
        <f t="shared" si="216"/>
        <v/>
      </c>
      <c r="H897" s="17" t="str">
        <f t="shared" si="227"/>
        <v/>
      </c>
      <c r="I897" s="17" t="str">
        <f t="shared" si="217"/>
        <v/>
      </c>
      <c r="J897" s="17" t="str">
        <f t="shared" si="218"/>
        <v/>
      </c>
      <c r="K897" s="17" t="str">
        <f t="shared" si="228"/>
        <v/>
      </c>
      <c r="L897" s="14" t="str">
        <f t="shared" si="225"/>
        <v/>
      </c>
      <c r="M897" s="14" t="str">
        <f t="shared" si="229"/>
        <v/>
      </c>
      <c r="N897" s="14" t="str">
        <f t="shared" si="224"/>
        <v/>
      </c>
      <c r="O897" s="14"/>
      <c r="P897" s="14"/>
      <c r="Q897" s="14"/>
      <c r="R897" s="14"/>
      <c r="S897" s="14" t="str">
        <f t="shared" si="219"/>
        <v/>
      </c>
      <c r="T897" s="14" t="str">
        <f t="shared" si="220"/>
        <v/>
      </c>
      <c r="U897" s="21" t="str">
        <f t="shared" si="221"/>
        <v/>
      </c>
      <c r="V897" s="6" t="str">
        <f t="shared" si="222"/>
        <v/>
      </c>
      <c r="W897" s="49"/>
    </row>
    <row r="898" spans="2:23" ht="13.5" customHeight="1" x14ac:dyDescent="0.25">
      <c r="B898" s="134" t="str">
        <f t="shared" si="223"/>
        <v/>
      </c>
      <c r="C898" s="136"/>
      <c r="D898" s="20" t="str">
        <f t="shared" si="226"/>
        <v/>
      </c>
      <c r="E898" s="17" t="str">
        <f t="shared" ref="E898:E961" si="230">IF(C898="","",C898^Lambda2)</f>
        <v/>
      </c>
      <c r="F898" s="17" t="str">
        <f t="shared" ref="F898:F961" si="231">IF(C898="","",mr_lcl)</f>
        <v/>
      </c>
      <c r="G898" s="17" t="str">
        <f t="shared" ref="G898:G961" si="232">IF(C898="","",mr_uclB)</f>
        <v/>
      </c>
      <c r="H898" s="17" t="str">
        <f t="shared" si="227"/>
        <v/>
      </c>
      <c r="I898" s="17" t="str">
        <f t="shared" ref="I898:I961" si="233">IF(C898="","",i_lclB)</f>
        <v/>
      </c>
      <c r="J898" s="17" t="str">
        <f t="shared" ref="J898:J961" si="234">IF(C898="","",i_uclB)</f>
        <v/>
      </c>
      <c r="K898" s="17" t="str">
        <f t="shared" si="228"/>
        <v/>
      </c>
      <c r="L898" s="14" t="str">
        <f t="shared" si="225"/>
        <v/>
      </c>
      <c r="M898" s="14" t="str">
        <f t="shared" si="229"/>
        <v/>
      </c>
      <c r="N898" s="14" t="str">
        <f t="shared" si="224"/>
        <v/>
      </c>
      <c r="O898" s="14"/>
      <c r="P898" s="14"/>
      <c r="Q898" s="14"/>
      <c r="R898" s="14"/>
      <c r="S898" s="14" t="str">
        <f t="shared" ref="S898:S961" si="235">IF(C898="","",IF(OR(AND(osc=TRUE,COUNT(C898:C911)=14,C898&gt;C899,C899&lt;C900,C900&gt;C901,C901&lt;C902,C902&gt;C903,C903&lt;C904,C904&gt;C905,C905&lt;C906,C906&gt;C907,C907&lt;C908,C908&gt;C909,C909&lt;C910,C910&gt;C911),AND(osc=TRUE,COUNT(C898:C911)=14,C898&lt;C899,C899&gt;C900,C900&lt;C901,C901&gt;C902,C902&lt;C903,C903&gt;C904,C904&lt;C905,C905&gt;C906,C906&lt;C907,C907&gt;C908,C908&lt;C909,C909&gt;C910,C910&lt;C911)),"SPECIAL CAUSE-Ind Oscillations",""))</f>
        <v/>
      </c>
      <c r="T898" s="14" t="str">
        <f t="shared" ref="T898:T961" si="236">IF(C898="","",IF(AND(var_red=TRUE,i_avg+I_std&gt;MAX(E898:E912),i_avg-I_std&lt;MIN(E898:E912),COUNT(E898:E912)=15),"SPECIAL CAUSE-Variation Reduced",""))</f>
        <v/>
      </c>
      <c r="U898" s="21" t="str">
        <f t="shared" si="221"/>
        <v/>
      </c>
      <c r="V898" s="6" t="str">
        <f t="shared" si="222"/>
        <v/>
      </c>
      <c r="W898" s="49"/>
    </row>
    <row r="899" spans="2:23" ht="13.5" customHeight="1" x14ac:dyDescent="0.25">
      <c r="B899" s="134" t="str">
        <f t="shared" si="223"/>
        <v/>
      </c>
      <c r="C899" s="136"/>
      <c r="D899" s="20" t="str">
        <f t="shared" si="226"/>
        <v/>
      </c>
      <c r="E899" s="17" t="str">
        <f t="shared" si="230"/>
        <v/>
      </c>
      <c r="F899" s="17" t="str">
        <f t="shared" si="231"/>
        <v/>
      </c>
      <c r="G899" s="17" t="str">
        <f t="shared" si="232"/>
        <v/>
      </c>
      <c r="H899" s="17" t="str">
        <f t="shared" si="227"/>
        <v/>
      </c>
      <c r="I899" s="17" t="str">
        <f t="shared" si="233"/>
        <v/>
      </c>
      <c r="J899" s="17" t="str">
        <f t="shared" si="234"/>
        <v/>
      </c>
      <c r="K899" s="17" t="str">
        <f t="shared" si="228"/>
        <v/>
      </c>
      <c r="L899" s="14" t="str">
        <f t="shared" si="225"/>
        <v/>
      </c>
      <c r="M899" s="14" t="str">
        <f t="shared" si="229"/>
        <v/>
      </c>
      <c r="N899" s="14" t="str">
        <f t="shared" si="224"/>
        <v/>
      </c>
      <c r="O899" s="14"/>
      <c r="P899" s="14"/>
      <c r="Q899" s="14"/>
      <c r="R899" s="14"/>
      <c r="S899" s="14" t="str">
        <f t="shared" si="235"/>
        <v/>
      </c>
      <c r="T899" s="14" t="str">
        <f t="shared" si="236"/>
        <v/>
      </c>
      <c r="U899" s="21" t="str">
        <f t="shared" ref="U899:U962" si="237">IF(C899="","",IF(L899&lt;&gt;"",L899,IF(M899&lt;&gt;"",M899,IF(N899&lt;&gt;"",N899,IF(S899&lt;&gt;"",S899,IF(T899&lt;&gt;"",T899,"Common Cause"))))))</f>
        <v/>
      </c>
      <c r="V899" s="6" t="str">
        <f t="shared" ref="V899:V962" si="238">IF(C899="","",IF(OR(L899&gt;"",M899&gt;"",N899&gt;"",S899&gt;"",T899&gt;""),"UNSTABLE","stable"))</f>
        <v/>
      </c>
      <c r="W899" s="49"/>
    </row>
    <row r="900" spans="2:23" ht="13.5" customHeight="1" x14ac:dyDescent="0.25">
      <c r="B900" s="134" t="str">
        <f t="shared" ref="B900:B963" si="239">IF(C900="","",IF(_xlfn.ISFORMULA(B899),B899+1,""))</f>
        <v/>
      </c>
      <c r="C900" s="136"/>
      <c r="D900" s="20" t="str">
        <f t="shared" si="226"/>
        <v/>
      </c>
      <c r="E900" s="17" t="str">
        <f t="shared" si="230"/>
        <v/>
      </c>
      <c r="F900" s="17" t="str">
        <f t="shared" si="231"/>
        <v/>
      </c>
      <c r="G900" s="17" t="str">
        <f t="shared" si="232"/>
        <v/>
      </c>
      <c r="H900" s="17" t="str">
        <f t="shared" si="227"/>
        <v/>
      </c>
      <c r="I900" s="17" t="str">
        <f t="shared" si="233"/>
        <v/>
      </c>
      <c r="J900" s="17" t="str">
        <f t="shared" si="234"/>
        <v/>
      </c>
      <c r="K900" s="17" t="str">
        <f t="shared" si="228"/>
        <v/>
      </c>
      <c r="L900" s="14" t="str">
        <f t="shared" si="225"/>
        <v/>
      </c>
      <c r="M900" s="14" t="str">
        <f t="shared" si="229"/>
        <v/>
      </c>
      <c r="N900" s="14" t="str">
        <f t="shared" ref="N900:N963" si="240">IF(C900="","",IF(AND(COUNT(D900:D908)=9,OR(MAX(D900:D908)&lt;AVERAGE(D:D),MIN(D900:D908)&gt;AVERAGE(D:D))),"MR Shift",IF(AND(COUNT(E900:E908)=9,OR(MAX(E900:E908)&lt;AVERAGE(E:E),MIN(E900:E908)&gt;AVERAGE(E:E))),"SPECIAL CAUSE-Ind Shift","")))</f>
        <v/>
      </c>
      <c r="O900" s="14"/>
      <c r="P900" s="14"/>
      <c r="Q900" s="14"/>
      <c r="R900" s="14"/>
      <c r="S900" s="14" t="str">
        <f t="shared" si="235"/>
        <v/>
      </c>
      <c r="T900" s="14" t="str">
        <f t="shared" si="236"/>
        <v/>
      </c>
      <c r="U900" s="21" t="str">
        <f t="shared" si="237"/>
        <v/>
      </c>
      <c r="V900" s="6" t="str">
        <f t="shared" si="238"/>
        <v/>
      </c>
      <c r="W900" s="49"/>
    </row>
    <row r="901" spans="2:23" ht="13.5" customHeight="1" x14ac:dyDescent="0.25">
      <c r="B901" s="134" t="str">
        <f t="shared" si="239"/>
        <v/>
      </c>
      <c r="C901" s="136"/>
      <c r="D901" s="20" t="str">
        <f t="shared" si="226"/>
        <v/>
      </c>
      <c r="E901" s="17" t="str">
        <f t="shared" si="230"/>
        <v/>
      </c>
      <c r="F901" s="17" t="str">
        <f t="shared" si="231"/>
        <v/>
      </c>
      <c r="G901" s="17" t="str">
        <f t="shared" si="232"/>
        <v/>
      </c>
      <c r="H901" s="17" t="str">
        <f t="shared" si="227"/>
        <v/>
      </c>
      <c r="I901" s="17" t="str">
        <f t="shared" si="233"/>
        <v/>
      </c>
      <c r="J901" s="17" t="str">
        <f t="shared" si="234"/>
        <v/>
      </c>
      <c r="K901" s="17" t="str">
        <f t="shared" si="228"/>
        <v/>
      </c>
      <c r="L901" s="14" t="str">
        <f t="shared" si="225"/>
        <v/>
      </c>
      <c r="M901" s="14" t="str">
        <f t="shared" si="229"/>
        <v/>
      </c>
      <c r="N901" s="14" t="str">
        <f t="shared" si="240"/>
        <v/>
      </c>
      <c r="O901" s="14"/>
      <c r="P901" s="14"/>
      <c r="Q901" s="14"/>
      <c r="R901" s="14"/>
      <c r="S901" s="14" t="str">
        <f t="shared" si="235"/>
        <v/>
      </c>
      <c r="T901" s="14" t="str">
        <f t="shared" si="236"/>
        <v/>
      </c>
      <c r="U901" s="21" t="str">
        <f t="shared" si="237"/>
        <v/>
      </c>
      <c r="V901" s="6" t="str">
        <f t="shared" si="238"/>
        <v/>
      </c>
      <c r="W901" s="49"/>
    </row>
    <row r="902" spans="2:23" ht="13.5" customHeight="1" x14ac:dyDescent="0.25">
      <c r="B902" s="134" t="str">
        <f t="shared" si="239"/>
        <v/>
      </c>
      <c r="C902" s="136"/>
      <c r="D902" s="20" t="str">
        <f t="shared" si="226"/>
        <v/>
      </c>
      <c r="E902" s="17" t="str">
        <f t="shared" si="230"/>
        <v/>
      </c>
      <c r="F902" s="17" t="str">
        <f t="shared" si="231"/>
        <v/>
      </c>
      <c r="G902" s="17" t="str">
        <f t="shared" si="232"/>
        <v/>
      </c>
      <c r="H902" s="17" t="str">
        <f t="shared" si="227"/>
        <v/>
      </c>
      <c r="I902" s="17" t="str">
        <f t="shared" si="233"/>
        <v/>
      </c>
      <c r="J902" s="17" t="str">
        <f t="shared" si="234"/>
        <v/>
      </c>
      <c r="K902" s="17" t="str">
        <f t="shared" si="228"/>
        <v/>
      </c>
      <c r="L902" s="14" t="str">
        <f t="shared" si="225"/>
        <v/>
      </c>
      <c r="M902" s="14" t="str">
        <f t="shared" si="229"/>
        <v/>
      </c>
      <c r="N902" s="14" t="str">
        <f t="shared" si="240"/>
        <v/>
      </c>
      <c r="O902" s="14"/>
      <c r="P902" s="14"/>
      <c r="Q902" s="14"/>
      <c r="R902" s="14"/>
      <c r="S902" s="14" t="str">
        <f t="shared" si="235"/>
        <v/>
      </c>
      <c r="T902" s="14" t="str">
        <f t="shared" si="236"/>
        <v/>
      </c>
      <c r="U902" s="21" t="str">
        <f t="shared" si="237"/>
        <v/>
      </c>
      <c r="V902" s="6" t="str">
        <f t="shared" si="238"/>
        <v/>
      </c>
      <c r="W902" s="49"/>
    </row>
    <row r="903" spans="2:23" ht="13.5" customHeight="1" x14ac:dyDescent="0.25">
      <c r="B903" s="134" t="str">
        <f t="shared" si="239"/>
        <v/>
      </c>
      <c r="C903" s="136"/>
      <c r="D903" s="20" t="str">
        <f t="shared" si="226"/>
        <v/>
      </c>
      <c r="E903" s="17" t="str">
        <f t="shared" si="230"/>
        <v/>
      </c>
      <c r="F903" s="17" t="str">
        <f t="shared" si="231"/>
        <v/>
      </c>
      <c r="G903" s="17" t="str">
        <f t="shared" si="232"/>
        <v/>
      </c>
      <c r="H903" s="17" t="str">
        <f t="shared" si="227"/>
        <v/>
      </c>
      <c r="I903" s="17" t="str">
        <f t="shared" si="233"/>
        <v/>
      </c>
      <c r="J903" s="17" t="str">
        <f t="shared" si="234"/>
        <v/>
      </c>
      <c r="K903" s="17" t="str">
        <f t="shared" si="228"/>
        <v/>
      </c>
      <c r="L903" s="14" t="str">
        <f t="shared" si="225"/>
        <v/>
      </c>
      <c r="M903" s="14" t="str">
        <f t="shared" si="229"/>
        <v/>
      </c>
      <c r="N903" s="14" t="str">
        <f t="shared" si="240"/>
        <v/>
      </c>
      <c r="O903" s="14"/>
      <c r="P903" s="14"/>
      <c r="Q903" s="14"/>
      <c r="R903" s="14"/>
      <c r="S903" s="14" t="str">
        <f t="shared" si="235"/>
        <v/>
      </c>
      <c r="T903" s="14" t="str">
        <f t="shared" si="236"/>
        <v/>
      </c>
      <c r="U903" s="21" t="str">
        <f t="shared" si="237"/>
        <v/>
      </c>
      <c r="V903" s="6" t="str">
        <f t="shared" si="238"/>
        <v/>
      </c>
      <c r="W903" s="49"/>
    </row>
    <row r="904" spans="2:23" ht="13.5" customHeight="1" x14ac:dyDescent="0.25">
      <c r="B904" s="134" t="str">
        <f t="shared" si="239"/>
        <v/>
      </c>
      <c r="C904" s="136"/>
      <c r="D904" s="20" t="str">
        <f t="shared" si="226"/>
        <v/>
      </c>
      <c r="E904" s="17" t="str">
        <f t="shared" si="230"/>
        <v/>
      </c>
      <c r="F904" s="17" t="str">
        <f t="shared" si="231"/>
        <v/>
      </c>
      <c r="G904" s="17" t="str">
        <f t="shared" si="232"/>
        <v/>
      </c>
      <c r="H904" s="17" t="str">
        <f t="shared" si="227"/>
        <v/>
      </c>
      <c r="I904" s="17" t="str">
        <f t="shared" si="233"/>
        <v/>
      </c>
      <c r="J904" s="17" t="str">
        <f t="shared" si="234"/>
        <v/>
      </c>
      <c r="K904" s="17" t="str">
        <f t="shared" si="228"/>
        <v/>
      </c>
      <c r="L904" s="14" t="str">
        <f t="shared" si="225"/>
        <v/>
      </c>
      <c r="M904" s="14" t="str">
        <f t="shared" si="229"/>
        <v/>
      </c>
      <c r="N904" s="14" t="str">
        <f t="shared" si="240"/>
        <v/>
      </c>
      <c r="O904" s="14"/>
      <c r="P904" s="14"/>
      <c r="Q904" s="14"/>
      <c r="R904" s="14"/>
      <c r="S904" s="14" t="str">
        <f t="shared" si="235"/>
        <v/>
      </c>
      <c r="T904" s="14" t="str">
        <f t="shared" si="236"/>
        <v/>
      </c>
      <c r="U904" s="21" t="str">
        <f t="shared" si="237"/>
        <v/>
      </c>
      <c r="V904" s="6" t="str">
        <f t="shared" si="238"/>
        <v/>
      </c>
      <c r="W904" s="49"/>
    </row>
    <row r="905" spans="2:23" ht="13.5" customHeight="1" x14ac:dyDescent="0.25">
      <c r="B905" s="134" t="str">
        <f t="shared" si="239"/>
        <v/>
      </c>
      <c r="C905" s="136"/>
      <c r="D905" s="20" t="str">
        <f t="shared" si="226"/>
        <v/>
      </c>
      <c r="E905" s="17" t="str">
        <f t="shared" si="230"/>
        <v/>
      </c>
      <c r="F905" s="17" t="str">
        <f t="shared" si="231"/>
        <v/>
      </c>
      <c r="G905" s="17" t="str">
        <f t="shared" si="232"/>
        <v/>
      </c>
      <c r="H905" s="17" t="str">
        <f t="shared" si="227"/>
        <v/>
      </c>
      <c r="I905" s="17" t="str">
        <f t="shared" si="233"/>
        <v/>
      </c>
      <c r="J905" s="17" t="str">
        <f t="shared" si="234"/>
        <v/>
      </c>
      <c r="K905" s="17" t="str">
        <f t="shared" si="228"/>
        <v/>
      </c>
      <c r="L905" s="14" t="str">
        <f t="shared" si="225"/>
        <v/>
      </c>
      <c r="M905" s="14" t="str">
        <f t="shared" si="229"/>
        <v/>
      </c>
      <c r="N905" s="14" t="str">
        <f t="shared" si="240"/>
        <v/>
      </c>
      <c r="O905" s="14"/>
      <c r="P905" s="14"/>
      <c r="Q905" s="14"/>
      <c r="R905" s="14"/>
      <c r="S905" s="14" t="str">
        <f t="shared" si="235"/>
        <v/>
      </c>
      <c r="T905" s="14" t="str">
        <f t="shared" si="236"/>
        <v/>
      </c>
      <c r="U905" s="21" t="str">
        <f t="shared" si="237"/>
        <v/>
      </c>
      <c r="V905" s="6" t="str">
        <f t="shared" si="238"/>
        <v/>
      </c>
      <c r="W905" s="49"/>
    </row>
    <row r="906" spans="2:23" ht="13.5" customHeight="1" x14ac:dyDescent="0.25">
      <c r="B906" s="134" t="str">
        <f t="shared" si="239"/>
        <v/>
      </c>
      <c r="C906" s="136"/>
      <c r="D906" s="20" t="str">
        <f t="shared" si="226"/>
        <v/>
      </c>
      <c r="E906" s="17" t="str">
        <f t="shared" si="230"/>
        <v/>
      </c>
      <c r="F906" s="17" t="str">
        <f t="shared" si="231"/>
        <v/>
      </c>
      <c r="G906" s="17" t="str">
        <f t="shared" si="232"/>
        <v/>
      </c>
      <c r="H906" s="17" t="str">
        <f t="shared" si="227"/>
        <v/>
      </c>
      <c r="I906" s="17" t="str">
        <f t="shared" si="233"/>
        <v/>
      </c>
      <c r="J906" s="17" t="str">
        <f t="shared" si="234"/>
        <v/>
      </c>
      <c r="K906" s="17" t="str">
        <f t="shared" si="228"/>
        <v/>
      </c>
      <c r="L906" s="14" t="str">
        <f t="shared" si="225"/>
        <v/>
      </c>
      <c r="M906" s="14" t="str">
        <f t="shared" si="229"/>
        <v/>
      </c>
      <c r="N906" s="14" t="str">
        <f t="shared" si="240"/>
        <v/>
      </c>
      <c r="O906" s="14"/>
      <c r="P906" s="14"/>
      <c r="Q906" s="14"/>
      <c r="R906" s="14"/>
      <c r="S906" s="14" t="str">
        <f t="shared" si="235"/>
        <v/>
      </c>
      <c r="T906" s="14" t="str">
        <f t="shared" si="236"/>
        <v/>
      </c>
      <c r="U906" s="21" t="str">
        <f t="shared" si="237"/>
        <v/>
      </c>
      <c r="V906" s="6" t="str">
        <f t="shared" si="238"/>
        <v/>
      </c>
      <c r="W906" s="49"/>
    </row>
    <row r="907" spans="2:23" ht="13.5" customHeight="1" x14ac:dyDescent="0.25">
      <c r="B907" s="134" t="str">
        <f t="shared" si="239"/>
        <v/>
      </c>
      <c r="C907" s="136"/>
      <c r="D907" s="20" t="str">
        <f t="shared" si="226"/>
        <v/>
      </c>
      <c r="E907" s="17" t="str">
        <f t="shared" si="230"/>
        <v/>
      </c>
      <c r="F907" s="17" t="str">
        <f t="shared" si="231"/>
        <v/>
      </c>
      <c r="G907" s="17" t="str">
        <f t="shared" si="232"/>
        <v/>
      </c>
      <c r="H907" s="17" t="str">
        <f t="shared" si="227"/>
        <v/>
      </c>
      <c r="I907" s="17" t="str">
        <f t="shared" si="233"/>
        <v/>
      </c>
      <c r="J907" s="17" t="str">
        <f t="shared" si="234"/>
        <v/>
      </c>
      <c r="K907" s="17" t="str">
        <f t="shared" si="228"/>
        <v/>
      </c>
      <c r="L907" s="14" t="str">
        <f t="shared" si="225"/>
        <v/>
      </c>
      <c r="M907" s="14" t="str">
        <f t="shared" si="229"/>
        <v/>
      </c>
      <c r="N907" s="14" t="str">
        <f t="shared" si="240"/>
        <v/>
      </c>
      <c r="O907" s="14"/>
      <c r="P907" s="14"/>
      <c r="Q907" s="14"/>
      <c r="R907" s="14"/>
      <c r="S907" s="14" t="str">
        <f t="shared" si="235"/>
        <v/>
      </c>
      <c r="T907" s="14" t="str">
        <f t="shared" si="236"/>
        <v/>
      </c>
      <c r="U907" s="21" t="str">
        <f t="shared" si="237"/>
        <v/>
      </c>
      <c r="V907" s="6" t="str">
        <f t="shared" si="238"/>
        <v/>
      </c>
      <c r="W907" s="49"/>
    </row>
    <row r="908" spans="2:23" ht="13.5" customHeight="1" x14ac:dyDescent="0.25">
      <c r="B908" s="134" t="str">
        <f t="shared" si="239"/>
        <v/>
      </c>
      <c r="C908" s="136"/>
      <c r="D908" s="20" t="str">
        <f t="shared" si="226"/>
        <v/>
      </c>
      <c r="E908" s="17" t="str">
        <f t="shared" si="230"/>
        <v/>
      </c>
      <c r="F908" s="17" t="str">
        <f t="shared" si="231"/>
        <v/>
      </c>
      <c r="G908" s="17" t="str">
        <f t="shared" si="232"/>
        <v/>
      </c>
      <c r="H908" s="17" t="str">
        <f t="shared" si="227"/>
        <v/>
      </c>
      <c r="I908" s="17" t="str">
        <f t="shared" si="233"/>
        <v/>
      </c>
      <c r="J908" s="17" t="str">
        <f t="shared" si="234"/>
        <v/>
      </c>
      <c r="K908" s="17" t="str">
        <f t="shared" si="228"/>
        <v/>
      </c>
      <c r="L908" s="14" t="str">
        <f t="shared" si="225"/>
        <v/>
      </c>
      <c r="M908" s="14" t="str">
        <f t="shared" si="229"/>
        <v/>
      </c>
      <c r="N908" s="14" t="str">
        <f t="shared" si="240"/>
        <v/>
      </c>
      <c r="O908" s="14"/>
      <c r="P908" s="14"/>
      <c r="Q908" s="14"/>
      <c r="R908" s="14"/>
      <c r="S908" s="14" t="str">
        <f t="shared" si="235"/>
        <v/>
      </c>
      <c r="T908" s="14" t="str">
        <f t="shared" si="236"/>
        <v/>
      </c>
      <c r="U908" s="21" t="str">
        <f t="shared" si="237"/>
        <v/>
      </c>
      <c r="V908" s="6" t="str">
        <f t="shared" si="238"/>
        <v/>
      </c>
      <c r="W908" s="49"/>
    </row>
    <row r="909" spans="2:23" ht="13.5" customHeight="1" x14ac:dyDescent="0.25">
      <c r="B909" s="134" t="str">
        <f t="shared" si="239"/>
        <v/>
      </c>
      <c r="C909" s="136"/>
      <c r="D909" s="20" t="str">
        <f t="shared" si="226"/>
        <v/>
      </c>
      <c r="E909" s="17" t="str">
        <f t="shared" si="230"/>
        <v/>
      </c>
      <c r="F909" s="17" t="str">
        <f t="shared" si="231"/>
        <v/>
      </c>
      <c r="G909" s="17" t="str">
        <f t="shared" si="232"/>
        <v/>
      </c>
      <c r="H909" s="17" t="str">
        <f t="shared" si="227"/>
        <v/>
      </c>
      <c r="I909" s="17" t="str">
        <f t="shared" si="233"/>
        <v/>
      </c>
      <c r="J909" s="17" t="str">
        <f t="shared" si="234"/>
        <v/>
      </c>
      <c r="K909" s="17" t="str">
        <f t="shared" si="228"/>
        <v/>
      </c>
      <c r="L909" s="14" t="str">
        <f t="shared" si="225"/>
        <v/>
      </c>
      <c r="M909" s="14" t="str">
        <f t="shared" si="229"/>
        <v/>
      </c>
      <c r="N909" s="14" t="str">
        <f t="shared" si="240"/>
        <v/>
      </c>
      <c r="O909" s="14"/>
      <c r="P909" s="14"/>
      <c r="Q909" s="14"/>
      <c r="R909" s="14"/>
      <c r="S909" s="14" t="str">
        <f t="shared" si="235"/>
        <v/>
      </c>
      <c r="T909" s="14" t="str">
        <f t="shared" si="236"/>
        <v/>
      </c>
      <c r="U909" s="21" t="str">
        <f t="shared" si="237"/>
        <v/>
      </c>
      <c r="V909" s="6" t="str">
        <f t="shared" si="238"/>
        <v/>
      </c>
      <c r="W909" s="49"/>
    </row>
    <row r="910" spans="2:23" ht="13.5" customHeight="1" x14ac:dyDescent="0.25">
      <c r="B910" s="134" t="str">
        <f t="shared" si="239"/>
        <v/>
      </c>
      <c r="C910" s="136"/>
      <c r="D910" s="20" t="str">
        <f t="shared" si="226"/>
        <v/>
      </c>
      <c r="E910" s="17" t="str">
        <f t="shared" si="230"/>
        <v/>
      </c>
      <c r="F910" s="17" t="str">
        <f t="shared" si="231"/>
        <v/>
      </c>
      <c r="G910" s="17" t="str">
        <f t="shared" si="232"/>
        <v/>
      </c>
      <c r="H910" s="17" t="str">
        <f t="shared" si="227"/>
        <v/>
      </c>
      <c r="I910" s="17" t="str">
        <f t="shared" si="233"/>
        <v/>
      </c>
      <c r="J910" s="17" t="str">
        <f t="shared" si="234"/>
        <v/>
      </c>
      <c r="K910" s="17" t="str">
        <f t="shared" si="228"/>
        <v/>
      </c>
      <c r="L910" s="14" t="str">
        <f t="shared" si="225"/>
        <v/>
      </c>
      <c r="M910" s="14" t="str">
        <f t="shared" si="229"/>
        <v/>
      </c>
      <c r="N910" s="14" t="str">
        <f t="shared" si="240"/>
        <v/>
      </c>
      <c r="O910" s="14"/>
      <c r="P910" s="14"/>
      <c r="Q910" s="14"/>
      <c r="R910" s="14"/>
      <c r="S910" s="14" t="str">
        <f t="shared" si="235"/>
        <v/>
      </c>
      <c r="T910" s="14" t="str">
        <f t="shared" si="236"/>
        <v/>
      </c>
      <c r="U910" s="21" t="str">
        <f t="shared" si="237"/>
        <v/>
      </c>
      <c r="V910" s="6" t="str">
        <f t="shared" si="238"/>
        <v/>
      </c>
      <c r="W910" s="49"/>
    </row>
    <row r="911" spans="2:23" ht="13.5" customHeight="1" x14ac:dyDescent="0.25">
      <c r="B911" s="134" t="str">
        <f t="shared" si="239"/>
        <v/>
      </c>
      <c r="C911" s="136"/>
      <c r="D911" s="20" t="str">
        <f t="shared" si="226"/>
        <v/>
      </c>
      <c r="E911" s="17" t="str">
        <f t="shared" si="230"/>
        <v/>
      </c>
      <c r="F911" s="17" t="str">
        <f t="shared" si="231"/>
        <v/>
      </c>
      <c r="G911" s="17" t="str">
        <f t="shared" si="232"/>
        <v/>
      </c>
      <c r="H911" s="17" t="str">
        <f t="shared" si="227"/>
        <v/>
      </c>
      <c r="I911" s="17" t="str">
        <f t="shared" si="233"/>
        <v/>
      </c>
      <c r="J911" s="17" t="str">
        <f t="shared" si="234"/>
        <v/>
      </c>
      <c r="K911" s="17" t="str">
        <f t="shared" si="228"/>
        <v/>
      </c>
      <c r="L911" s="14" t="str">
        <f t="shared" si="225"/>
        <v/>
      </c>
      <c r="M911" s="14" t="str">
        <f t="shared" si="229"/>
        <v/>
      </c>
      <c r="N911" s="14" t="str">
        <f t="shared" si="240"/>
        <v/>
      </c>
      <c r="O911" s="14"/>
      <c r="P911" s="14"/>
      <c r="Q911" s="14"/>
      <c r="R911" s="14"/>
      <c r="S911" s="14" t="str">
        <f t="shared" si="235"/>
        <v/>
      </c>
      <c r="T911" s="14" t="str">
        <f t="shared" si="236"/>
        <v/>
      </c>
      <c r="U911" s="21" t="str">
        <f t="shared" si="237"/>
        <v/>
      </c>
      <c r="V911" s="6" t="str">
        <f t="shared" si="238"/>
        <v/>
      </c>
      <c r="W911" s="49"/>
    </row>
    <row r="912" spans="2:23" ht="13.5" customHeight="1" x14ac:dyDescent="0.25">
      <c r="B912" s="134" t="str">
        <f t="shared" si="239"/>
        <v/>
      </c>
      <c r="C912" s="136"/>
      <c r="D912" s="20" t="str">
        <f t="shared" si="226"/>
        <v/>
      </c>
      <c r="E912" s="17" t="str">
        <f t="shared" si="230"/>
        <v/>
      </c>
      <c r="F912" s="17" t="str">
        <f t="shared" si="231"/>
        <v/>
      </c>
      <c r="G912" s="17" t="str">
        <f t="shared" si="232"/>
        <v/>
      </c>
      <c r="H912" s="17" t="str">
        <f t="shared" si="227"/>
        <v/>
      </c>
      <c r="I912" s="17" t="str">
        <f t="shared" si="233"/>
        <v/>
      </c>
      <c r="J912" s="17" t="str">
        <f t="shared" si="234"/>
        <v/>
      </c>
      <c r="K912" s="17" t="str">
        <f t="shared" si="228"/>
        <v/>
      </c>
      <c r="L912" s="14" t="str">
        <f t="shared" si="225"/>
        <v/>
      </c>
      <c r="M912" s="14" t="str">
        <f t="shared" si="229"/>
        <v/>
      </c>
      <c r="N912" s="14" t="str">
        <f t="shared" si="240"/>
        <v/>
      </c>
      <c r="O912" s="14"/>
      <c r="P912" s="14"/>
      <c r="Q912" s="14"/>
      <c r="R912" s="14"/>
      <c r="S912" s="14" t="str">
        <f t="shared" si="235"/>
        <v/>
      </c>
      <c r="T912" s="14" t="str">
        <f t="shared" si="236"/>
        <v/>
      </c>
      <c r="U912" s="21" t="str">
        <f t="shared" si="237"/>
        <v/>
      </c>
      <c r="V912" s="6" t="str">
        <f t="shared" si="238"/>
        <v/>
      </c>
      <c r="W912" s="49"/>
    </row>
    <row r="913" spans="2:23" ht="13.5" customHeight="1" x14ac:dyDescent="0.25">
      <c r="B913" s="134" t="str">
        <f t="shared" si="239"/>
        <v/>
      </c>
      <c r="C913" s="136"/>
      <c r="D913" s="20" t="str">
        <f t="shared" si="226"/>
        <v/>
      </c>
      <c r="E913" s="17" t="str">
        <f t="shared" si="230"/>
        <v/>
      </c>
      <c r="F913" s="17" t="str">
        <f t="shared" si="231"/>
        <v/>
      </c>
      <c r="G913" s="17" t="str">
        <f t="shared" si="232"/>
        <v/>
      </c>
      <c r="H913" s="17" t="str">
        <f t="shared" si="227"/>
        <v/>
      </c>
      <c r="I913" s="17" t="str">
        <f t="shared" si="233"/>
        <v/>
      </c>
      <c r="J913" s="17" t="str">
        <f t="shared" si="234"/>
        <v/>
      </c>
      <c r="K913" s="17" t="str">
        <f t="shared" si="228"/>
        <v/>
      </c>
      <c r="L913" s="14" t="str">
        <f t="shared" si="225"/>
        <v/>
      </c>
      <c r="M913" s="14" t="str">
        <f t="shared" si="229"/>
        <v/>
      </c>
      <c r="N913" s="14" t="str">
        <f t="shared" si="240"/>
        <v/>
      </c>
      <c r="O913" s="14"/>
      <c r="P913" s="14"/>
      <c r="Q913" s="14"/>
      <c r="R913" s="14"/>
      <c r="S913" s="14" t="str">
        <f t="shared" si="235"/>
        <v/>
      </c>
      <c r="T913" s="14" t="str">
        <f t="shared" si="236"/>
        <v/>
      </c>
      <c r="U913" s="21" t="str">
        <f t="shared" si="237"/>
        <v/>
      </c>
      <c r="V913" s="6" t="str">
        <f t="shared" si="238"/>
        <v/>
      </c>
      <c r="W913" s="49"/>
    </row>
    <row r="914" spans="2:23" ht="13.5" customHeight="1" x14ac:dyDescent="0.25">
      <c r="B914" s="134" t="str">
        <f t="shared" si="239"/>
        <v/>
      </c>
      <c r="C914" s="136"/>
      <c r="D914" s="20" t="str">
        <f t="shared" si="226"/>
        <v/>
      </c>
      <c r="E914" s="17" t="str">
        <f t="shared" si="230"/>
        <v/>
      </c>
      <c r="F914" s="17" t="str">
        <f t="shared" si="231"/>
        <v/>
      </c>
      <c r="G914" s="17" t="str">
        <f t="shared" si="232"/>
        <v/>
      </c>
      <c r="H914" s="17" t="str">
        <f t="shared" si="227"/>
        <v/>
      </c>
      <c r="I914" s="17" t="str">
        <f t="shared" si="233"/>
        <v/>
      </c>
      <c r="J914" s="17" t="str">
        <f t="shared" si="234"/>
        <v/>
      </c>
      <c r="K914" s="17" t="str">
        <f t="shared" si="228"/>
        <v/>
      </c>
      <c r="L914" s="14" t="str">
        <f t="shared" si="225"/>
        <v/>
      </c>
      <c r="M914" s="14" t="str">
        <f t="shared" si="229"/>
        <v/>
      </c>
      <c r="N914" s="14" t="str">
        <f t="shared" si="240"/>
        <v/>
      </c>
      <c r="O914" s="14"/>
      <c r="P914" s="14"/>
      <c r="Q914" s="14"/>
      <c r="R914" s="14"/>
      <c r="S914" s="14" t="str">
        <f t="shared" si="235"/>
        <v/>
      </c>
      <c r="T914" s="14" t="str">
        <f t="shared" si="236"/>
        <v/>
      </c>
      <c r="U914" s="21" t="str">
        <f t="shared" si="237"/>
        <v/>
      </c>
      <c r="V914" s="6" t="str">
        <f t="shared" si="238"/>
        <v/>
      </c>
      <c r="W914" s="49"/>
    </row>
    <row r="915" spans="2:23" ht="13.5" customHeight="1" x14ac:dyDescent="0.25">
      <c r="B915" s="134" t="str">
        <f t="shared" si="239"/>
        <v/>
      </c>
      <c r="C915" s="136"/>
      <c r="D915" s="20" t="str">
        <f t="shared" si="226"/>
        <v/>
      </c>
      <c r="E915" s="17" t="str">
        <f t="shared" si="230"/>
        <v/>
      </c>
      <c r="F915" s="17" t="str">
        <f t="shared" si="231"/>
        <v/>
      </c>
      <c r="G915" s="17" t="str">
        <f t="shared" si="232"/>
        <v/>
      </c>
      <c r="H915" s="17" t="str">
        <f t="shared" si="227"/>
        <v/>
      </c>
      <c r="I915" s="17" t="str">
        <f t="shared" si="233"/>
        <v/>
      </c>
      <c r="J915" s="17" t="str">
        <f t="shared" si="234"/>
        <v/>
      </c>
      <c r="K915" s="17" t="str">
        <f t="shared" si="228"/>
        <v/>
      </c>
      <c r="L915" s="14" t="str">
        <f t="shared" ref="L915:L978" si="241">IF(D915="","",IF(OR(D915&gt;G915,D915&lt;F915),"SPECIAL CAUSE-MR Outlier",IF(OR(E915&gt;J915,E915&lt;I915),"SPECIAL CAUSE-Ind Outlier","")))</f>
        <v/>
      </c>
      <c r="M915" s="14" t="str">
        <f t="shared" si="229"/>
        <v/>
      </c>
      <c r="N915" s="14" t="str">
        <f t="shared" si="240"/>
        <v/>
      </c>
      <c r="O915" s="14"/>
      <c r="P915" s="14"/>
      <c r="Q915" s="14"/>
      <c r="R915" s="14"/>
      <c r="S915" s="14" t="str">
        <f t="shared" si="235"/>
        <v/>
      </c>
      <c r="T915" s="14" t="str">
        <f t="shared" si="236"/>
        <v/>
      </c>
      <c r="U915" s="21" t="str">
        <f t="shared" si="237"/>
        <v/>
      </c>
      <c r="V915" s="6" t="str">
        <f t="shared" si="238"/>
        <v/>
      </c>
      <c r="W915" s="49"/>
    </row>
    <row r="916" spans="2:23" ht="13.5" customHeight="1" x14ac:dyDescent="0.25">
      <c r="B916" s="134" t="str">
        <f t="shared" si="239"/>
        <v/>
      </c>
      <c r="C916" s="136"/>
      <c r="D916" s="20" t="str">
        <f t="shared" si="226"/>
        <v/>
      </c>
      <c r="E916" s="17" t="str">
        <f t="shared" si="230"/>
        <v/>
      </c>
      <c r="F916" s="17" t="str">
        <f t="shared" si="231"/>
        <v/>
      </c>
      <c r="G916" s="17" t="str">
        <f t="shared" si="232"/>
        <v/>
      </c>
      <c r="H916" s="17" t="str">
        <f t="shared" si="227"/>
        <v/>
      </c>
      <c r="I916" s="17" t="str">
        <f t="shared" si="233"/>
        <v/>
      </c>
      <c r="J916" s="17" t="str">
        <f t="shared" si="234"/>
        <v/>
      </c>
      <c r="K916" s="17" t="str">
        <f t="shared" si="228"/>
        <v/>
      </c>
      <c r="L916" s="14" t="str">
        <f t="shared" si="241"/>
        <v/>
      </c>
      <c r="M916" s="14" t="str">
        <f t="shared" si="229"/>
        <v/>
      </c>
      <c r="N916" s="14" t="str">
        <f t="shared" si="240"/>
        <v/>
      </c>
      <c r="O916" s="14"/>
      <c r="P916" s="14"/>
      <c r="Q916" s="14"/>
      <c r="R916" s="14"/>
      <c r="S916" s="14" t="str">
        <f t="shared" si="235"/>
        <v/>
      </c>
      <c r="T916" s="14" t="str">
        <f t="shared" si="236"/>
        <v/>
      </c>
      <c r="U916" s="21" t="str">
        <f t="shared" si="237"/>
        <v/>
      </c>
      <c r="V916" s="6" t="str">
        <f t="shared" si="238"/>
        <v/>
      </c>
      <c r="W916" s="49"/>
    </row>
    <row r="917" spans="2:23" ht="13.5" customHeight="1" x14ac:dyDescent="0.25">
      <c r="B917" s="134" t="str">
        <f t="shared" si="239"/>
        <v/>
      </c>
      <c r="C917" s="136"/>
      <c r="D917" s="20" t="str">
        <f t="shared" si="226"/>
        <v/>
      </c>
      <c r="E917" s="17" t="str">
        <f t="shared" si="230"/>
        <v/>
      </c>
      <c r="F917" s="17" t="str">
        <f t="shared" si="231"/>
        <v/>
      </c>
      <c r="G917" s="17" t="str">
        <f t="shared" si="232"/>
        <v/>
      </c>
      <c r="H917" s="17" t="str">
        <f t="shared" si="227"/>
        <v/>
      </c>
      <c r="I917" s="17" t="str">
        <f t="shared" si="233"/>
        <v/>
      </c>
      <c r="J917" s="17" t="str">
        <f t="shared" si="234"/>
        <v/>
      </c>
      <c r="K917" s="17" t="str">
        <f t="shared" si="228"/>
        <v/>
      </c>
      <c r="L917" s="14" t="str">
        <f t="shared" si="241"/>
        <v/>
      </c>
      <c r="M917" s="14" t="str">
        <f t="shared" si="229"/>
        <v/>
      </c>
      <c r="N917" s="14" t="str">
        <f t="shared" si="240"/>
        <v/>
      </c>
      <c r="O917" s="14"/>
      <c r="P917" s="14"/>
      <c r="Q917" s="14"/>
      <c r="R917" s="14"/>
      <c r="S917" s="14" t="str">
        <f t="shared" si="235"/>
        <v/>
      </c>
      <c r="T917" s="14" t="str">
        <f t="shared" si="236"/>
        <v/>
      </c>
      <c r="U917" s="21" t="str">
        <f t="shared" si="237"/>
        <v/>
      </c>
      <c r="V917" s="6" t="str">
        <f t="shared" si="238"/>
        <v/>
      </c>
      <c r="W917" s="49"/>
    </row>
    <row r="918" spans="2:23" ht="13.5" customHeight="1" x14ac:dyDescent="0.25">
      <c r="B918" s="134" t="str">
        <f t="shared" si="239"/>
        <v/>
      </c>
      <c r="C918" s="136"/>
      <c r="D918" s="20" t="str">
        <f t="shared" si="226"/>
        <v/>
      </c>
      <c r="E918" s="17" t="str">
        <f t="shared" si="230"/>
        <v/>
      </c>
      <c r="F918" s="17" t="str">
        <f t="shared" si="231"/>
        <v/>
      </c>
      <c r="G918" s="17" t="str">
        <f t="shared" si="232"/>
        <v/>
      </c>
      <c r="H918" s="17" t="str">
        <f t="shared" si="227"/>
        <v/>
      </c>
      <c r="I918" s="17" t="str">
        <f t="shared" si="233"/>
        <v/>
      </c>
      <c r="J918" s="17" t="str">
        <f t="shared" si="234"/>
        <v/>
      </c>
      <c r="K918" s="17" t="str">
        <f t="shared" si="228"/>
        <v/>
      </c>
      <c r="L918" s="14" t="str">
        <f t="shared" si="241"/>
        <v/>
      </c>
      <c r="M918" s="14" t="str">
        <f t="shared" si="229"/>
        <v/>
      </c>
      <c r="N918" s="14" t="str">
        <f t="shared" si="240"/>
        <v/>
      </c>
      <c r="O918" s="14"/>
      <c r="P918" s="14"/>
      <c r="Q918" s="14"/>
      <c r="R918" s="14"/>
      <c r="S918" s="14" t="str">
        <f t="shared" si="235"/>
        <v/>
      </c>
      <c r="T918" s="14" t="str">
        <f t="shared" si="236"/>
        <v/>
      </c>
      <c r="U918" s="21" t="str">
        <f t="shared" si="237"/>
        <v/>
      </c>
      <c r="V918" s="6" t="str">
        <f t="shared" si="238"/>
        <v/>
      </c>
      <c r="W918" s="49"/>
    </row>
    <row r="919" spans="2:23" ht="13.5" customHeight="1" x14ac:dyDescent="0.25">
      <c r="B919" s="134" t="str">
        <f t="shared" si="239"/>
        <v/>
      </c>
      <c r="C919" s="136"/>
      <c r="D919" s="20" t="str">
        <f t="shared" si="226"/>
        <v/>
      </c>
      <c r="E919" s="17" t="str">
        <f t="shared" si="230"/>
        <v/>
      </c>
      <c r="F919" s="17" t="str">
        <f t="shared" si="231"/>
        <v/>
      </c>
      <c r="G919" s="17" t="str">
        <f t="shared" si="232"/>
        <v/>
      </c>
      <c r="H919" s="17" t="str">
        <f t="shared" si="227"/>
        <v/>
      </c>
      <c r="I919" s="17" t="str">
        <f t="shared" si="233"/>
        <v/>
      </c>
      <c r="J919" s="17" t="str">
        <f t="shared" si="234"/>
        <v/>
      </c>
      <c r="K919" s="17" t="str">
        <f t="shared" si="228"/>
        <v/>
      </c>
      <c r="L919" s="14" t="str">
        <f t="shared" si="241"/>
        <v/>
      </c>
      <c r="M919" s="14" t="str">
        <f t="shared" si="229"/>
        <v/>
      </c>
      <c r="N919" s="14" t="str">
        <f t="shared" si="240"/>
        <v/>
      </c>
      <c r="O919" s="14"/>
      <c r="P919" s="14"/>
      <c r="Q919" s="14"/>
      <c r="R919" s="14"/>
      <c r="S919" s="14" t="str">
        <f t="shared" si="235"/>
        <v/>
      </c>
      <c r="T919" s="14" t="str">
        <f t="shared" si="236"/>
        <v/>
      </c>
      <c r="U919" s="21" t="str">
        <f t="shared" si="237"/>
        <v/>
      </c>
      <c r="V919" s="6" t="str">
        <f t="shared" si="238"/>
        <v/>
      </c>
      <c r="W919" s="49"/>
    </row>
    <row r="920" spans="2:23" ht="13.5" customHeight="1" x14ac:dyDescent="0.25">
      <c r="B920" s="134" t="str">
        <f t="shared" si="239"/>
        <v/>
      </c>
      <c r="C920" s="136"/>
      <c r="D920" s="20" t="str">
        <f t="shared" si="226"/>
        <v/>
      </c>
      <c r="E920" s="17" t="str">
        <f t="shared" si="230"/>
        <v/>
      </c>
      <c r="F920" s="17" t="str">
        <f t="shared" si="231"/>
        <v/>
      </c>
      <c r="G920" s="17" t="str">
        <f t="shared" si="232"/>
        <v/>
      </c>
      <c r="H920" s="17" t="str">
        <f t="shared" si="227"/>
        <v/>
      </c>
      <c r="I920" s="17" t="str">
        <f t="shared" si="233"/>
        <v/>
      </c>
      <c r="J920" s="17" t="str">
        <f t="shared" si="234"/>
        <v/>
      </c>
      <c r="K920" s="17" t="str">
        <f t="shared" si="228"/>
        <v/>
      </c>
      <c r="L920" s="14" t="str">
        <f t="shared" si="241"/>
        <v/>
      </c>
      <c r="M920" s="14" t="str">
        <f t="shared" si="229"/>
        <v/>
      </c>
      <c r="N920" s="14" t="str">
        <f t="shared" si="240"/>
        <v/>
      </c>
      <c r="O920" s="14"/>
      <c r="P920" s="14"/>
      <c r="Q920" s="14"/>
      <c r="R920" s="14"/>
      <c r="S920" s="14" t="str">
        <f t="shared" si="235"/>
        <v/>
      </c>
      <c r="T920" s="14" t="str">
        <f t="shared" si="236"/>
        <v/>
      </c>
      <c r="U920" s="21" t="str">
        <f t="shared" si="237"/>
        <v/>
      </c>
      <c r="V920" s="6" t="str">
        <f t="shared" si="238"/>
        <v/>
      </c>
      <c r="W920" s="49"/>
    </row>
    <row r="921" spans="2:23" ht="13.5" customHeight="1" x14ac:dyDescent="0.25">
      <c r="B921" s="134" t="str">
        <f t="shared" si="239"/>
        <v/>
      </c>
      <c r="C921" s="136"/>
      <c r="D921" s="20" t="str">
        <f t="shared" si="226"/>
        <v/>
      </c>
      <c r="E921" s="17" t="str">
        <f t="shared" si="230"/>
        <v/>
      </c>
      <c r="F921" s="17" t="str">
        <f t="shared" si="231"/>
        <v/>
      </c>
      <c r="G921" s="17" t="str">
        <f t="shared" si="232"/>
        <v/>
      </c>
      <c r="H921" s="17" t="str">
        <f t="shared" si="227"/>
        <v/>
      </c>
      <c r="I921" s="17" t="str">
        <f t="shared" si="233"/>
        <v/>
      </c>
      <c r="J921" s="17" t="str">
        <f t="shared" si="234"/>
        <v/>
      </c>
      <c r="K921" s="17" t="str">
        <f t="shared" si="228"/>
        <v/>
      </c>
      <c r="L921" s="14" t="str">
        <f t="shared" si="241"/>
        <v/>
      </c>
      <c r="M921" s="14" t="str">
        <f t="shared" si="229"/>
        <v/>
      </c>
      <c r="N921" s="14" t="str">
        <f t="shared" si="240"/>
        <v/>
      </c>
      <c r="O921" s="14"/>
      <c r="P921" s="14"/>
      <c r="Q921" s="14"/>
      <c r="R921" s="14"/>
      <c r="S921" s="14" t="str">
        <f t="shared" si="235"/>
        <v/>
      </c>
      <c r="T921" s="14" t="str">
        <f t="shared" si="236"/>
        <v/>
      </c>
      <c r="U921" s="21" t="str">
        <f t="shared" si="237"/>
        <v/>
      </c>
      <c r="V921" s="6" t="str">
        <f t="shared" si="238"/>
        <v/>
      </c>
      <c r="W921" s="49"/>
    </row>
    <row r="922" spans="2:23" ht="13.5" customHeight="1" x14ac:dyDescent="0.25">
      <c r="B922" s="134" t="str">
        <f t="shared" si="239"/>
        <v/>
      </c>
      <c r="C922" s="136"/>
      <c r="D922" s="20" t="str">
        <f t="shared" si="226"/>
        <v/>
      </c>
      <c r="E922" s="17" t="str">
        <f t="shared" si="230"/>
        <v/>
      </c>
      <c r="F922" s="17" t="str">
        <f t="shared" si="231"/>
        <v/>
      </c>
      <c r="G922" s="17" t="str">
        <f t="shared" si="232"/>
        <v/>
      </c>
      <c r="H922" s="17" t="str">
        <f t="shared" si="227"/>
        <v/>
      </c>
      <c r="I922" s="17" t="str">
        <f t="shared" si="233"/>
        <v/>
      </c>
      <c r="J922" s="17" t="str">
        <f t="shared" si="234"/>
        <v/>
      </c>
      <c r="K922" s="17" t="str">
        <f t="shared" si="228"/>
        <v/>
      </c>
      <c r="L922" s="14" t="str">
        <f t="shared" si="241"/>
        <v/>
      </c>
      <c r="M922" s="14" t="str">
        <f t="shared" si="229"/>
        <v/>
      </c>
      <c r="N922" s="14" t="str">
        <f t="shared" si="240"/>
        <v/>
      </c>
      <c r="O922" s="14"/>
      <c r="P922" s="14"/>
      <c r="Q922" s="14"/>
      <c r="R922" s="14"/>
      <c r="S922" s="14" t="str">
        <f t="shared" si="235"/>
        <v/>
      </c>
      <c r="T922" s="14" t="str">
        <f t="shared" si="236"/>
        <v/>
      </c>
      <c r="U922" s="21" t="str">
        <f t="shared" si="237"/>
        <v/>
      </c>
      <c r="V922" s="6" t="str">
        <f t="shared" si="238"/>
        <v/>
      </c>
      <c r="W922" s="49"/>
    </row>
    <row r="923" spans="2:23" ht="13.5" customHeight="1" x14ac:dyDescent="0.25">
      <c r="B923" s="134" t="str">
        <f t="shared" si="239"/>
        <v/>
      </c>
      <c r="C923" s="136"/>
      <c r="D923" s="20" t="str">
        <f t="shared" ref="D923:D986" si="242">IF(E923="","",ABS(E922-E923))</f>
        <v/>
      </c>
      <c r="E923" s="17" t="str">
        <f t="shared" si="230"/>
        <v/>
      </c>
      <c r="F923" s="17" t="str">
        <f t="shared" si="231"/>
        <v/>
      </c>
      <c r="G923" s="17" t="str">
        <f t="shared" si="232"/>
        <v/>
      </c>
      <c r="H923" s="17" t="str">
        <f t="shared" ref="H923:H986" si="243">IF(C923="","",AVERAGE(D:D))</f>
        <v/>
      </c>
      <c r="I923" s="17" t="str">
        <f t="shared" si="233"/>
        <v/>
      </c>
      <c r="J923" s="17" t="str">
        <f t="shared" si="234"/>
        <v/>
      </c>
      <c r="K923" s="17" t="str">
        <f t="shared" ref="K923:K986" si="244">IF(C923="","",AVERAGE(E:E))</f>
        <v/>
      </c>
      <c r="L923" s="14" t="str">
        <f t="shared" si="241"/>
        <v/>
      </c>
      <c r="M923" s="14" t="str">
        <f t="shared" si="229"/>
        <v/>
      </c>
      <c r="N923" s="14" t="str">
        <f t="shared" si="240"/>
        <v/>
      </c>
      <c r="O923" s="14"/>
      <c r="P923" s="14"/>
      <c r="Q923" s="14"/>
      <c r="R923" s="14"/>
      <c r="S923" s="14" t="str">
        <f t="shared" si="235"/>
        <v/>
      </c>
      <c r="T923" s="14" t="str">
        <f t="shared" si="236"/>
        <v/>
      </c>
      <c r="U923" s="21" t="str">
        <f t="shared" si="237"/>
        <v/>
      </c>
      <c r="V923" s="6" t="str">
        <f t="shared" si="238"/>
        <v/>
      </c>
      <c r="W923" s="49"/>
    </row>
    <row r="924" spans="2:23" ht="13.5" customHeight="1" x14ac:dyDescent="0.25">
      <c r="B924" s="134" t="str">
        <f t="shared" si="239"/>
        <v/>
      </c>
      <c r="C924" s="136"/>
      <c r="D924" s="20" t="str">
        <f t="shared" si="242"/>
        <v/>
      </c>
      <c r="E924" s="17" t="str">
        <f t="shared" si="230"/>
        <v/>
      </c>
      <c r="F924" s="17" t="str">
        <f t="shared" si="231"/>
        <v/>
      </c>
      <c r="G924" s="17" t="str">
        <f t="shared" si="232"/>
        <v/>
      </c>
      <c r="H924" s="17" t="str">
        <f t="shared" si="243"/>
        <v/>
      </c>
      <c r="I924" s="17" t="str">
        <f t="shared" si="233"/>
        <v/>
      </c>
      <c r="J924" s="17" t="str">
        <f t="shared" si="234"/>
        <v/>
      </c>
      <c r="K924" s="17" t="str">
        <f t="shared" si="244"/>
        <v/>
      </c>
      <c r="L924" s="14" t="str">
        <f t="shared" si="241"/>
        <v/>
      </c>
      <c r="M924" s="14" t="str">
        <f t="shared" ref="M924:M987" si="245">IF(C924="","",IF(OR(AND(COUNT(D924:D929)=6,D924&lt;D925,D925&lt;D926,D926&lt;D927,D927&lt;D928,D928&lt;D929),AND(COUNT(D924:D929)=6,D924&gt;D925,D925&gt;D926,D926&gt;D927,D927&gt;D928,D928&gt;D929)),"SPECIAL CAUSE-MR Trend",IF(OR(AND(COUNT(E924:E929)=6,E924&lt;E925,E925&lt;E926,E926&lt;E927,E927&lt;E928,E928&lt;E929),AND(COUNT(E924:E929)=6,E924&gt;E925,E925&gt;E926,E926&gt;E927,E927&gt;E928,E928&gt;E929)),"SPECIAL CAUSE-Ind Trend","")))</f>
        <v/>
      </c>
      <c r="N924" s="14" t="str">
        <f t="shared" si="240"/>
        <v/>
      </c>
      <c r="O924" s="14"/>
      <c r="P924" s="14"/>
      <c r="Q924" s="14"/>
      <c r="R924" s="14"/>
      <c r="S924" s="14" t="str">
        <f t="shared" si="235"/>
        <v/>
      </c>
      <c r="T924" s="14" t="str">
        <f t="shared" si="236"/>
        <v/>
      </c>
      <c r="U924" s="21" t="str">
        <f t="shared" si="237"/>
        <v/>
      </c>
      <c r="V924" s="6" t="str">
        <f t="shared" si="238"/>
        <v/>
      </c>
      <c r="W924" s="49"/>
    </row>
    <row r="925" spans="2:23" ht="13.5" customHeight="1" x14ac:dyDescent="0.25">
      <c r="B925" s="134" t="str">
        <f t="shared" si="239"/>
        <v/>
      </c>
      <c r="C925" s="136"/>
      <c r="D925" s="20" t="str">
        <f t="shared" si="242"/>
        <v/>
      </c>
      <c r="E925" s="17" t="str">
        <f t="shared" si="230"/>
        <v/>
      </c>
      <c r="F925" s="17" t="str">
        <f t="shared" si="231"/>
        <v/>
      </c>
      <c r="G925" s="17" t="str">
        <f t="shared" si="232"/>
        <v/>
      </c>
      <c r="H925" s="17" t="str">
        <f t="shared" si="243"/>
        <v/>
      </c>
      <c r="I925" s="17" t="str">
        <f t="shared" si="233"/>
        <v/>
      </c>
      <c r="J925" s="17" t="str">
        <f t="shared" si="234"/>
        <v/>
      </c>
      <c r="K925" s="17" t="str">
        <f t="shared" si="244"/>
        <v/>
      </c>
      <c r="L925" s="14" t="str">
        <f t="shared" si="241"/>
        <v/>
      </c>
      <c r="M925" s="14" t="str">
        <f t="shared" si="245"/>
        <v/>
      </c>
      <c r="N925" s="14" t="str">
        <f t="shared" si="240"/>
        <v/>
      </c>
      <c r="O925" s="14"/>
      <c r="P925" s="14"/>
      <c r="Q925" s="14"/>
      <c r="R925" s="14"/>
      <c r="S925" s="14" t="str">
        <f t="shared" si="235"/>
        <v/>
      </c>
      <c r="T925" s="14" t="str">
        <f t="shared" si="236"/>
        <v/>
      </c>
      <c r="U925" s="21" t="str">
        <f t="shared" si="237"/>
        <v/>
      </c>
      <c r="V925" s="6" t="str">
        <f t="shared" si="238"/>
        <v/>
      </c>
      <c r="W925" s="49"/>
    </row>
    <row r="926" spans="2:23" ht="13.5" customHeight="1" x14ac:dyDescent="0.25">
      <c r="B926" s="134" t="str">
        <f t="shared" si="239"/>
        <v/>
      </c>
      <c r="C926" s="136"/>
      <c r="D926" s="20" t="str">
        <f t="shared" si="242"/>
        <v/>
      </c>
      <c r="E926" s="17" t="str">
        <f t="shared" si="230"/>
        <v/>
      </c>
      <c r="F926" s="17" t="str">
        <f t="shared" si="231"/>
        <v/>
      </c>
      <c r="G926" s="17" t="str">
        <f t="shared" si="232"/>
        <v/>
      </c>
      <c r="H926" s="17" t="str">
        <f t="shared" si="243"/>
        <v/>
      </c>
      <c r="I926" s="17" t="str">
        <f t="shared" si="233"/>
        <v/>
      </c>
      <c r="J926" s="17" t="str">
        <f t="shared" si="234"/>
        <v/>
      </c>
      <c r="K926" s="17" t="str">
        <f t="shared" si="244"/>
        <v/>
      </c>
      <c r="L926" s="14" t="str">
        <f t="shared" si="241"/>
        <v/>
      </c>
      <c r="M926" s="14" t="str">
        <f t="shared" si="245"/>
        <v/>
      </c>
      <c r="N926" s="14" t="str">
        <f t="shared" si="240"/>
        <v/>
      </c>
      <c r="O926" s="14"/>
      <c r="P926" s="14"/>
      <c r="Q926" s="14"/>
      <c r="R926" s="14"/>
      <c r="S926" s="14" t="str">
        <f t="shared" si="235"/>
        <v/>
      </c>
      <c r="T926" s="14" t="str">
        <f t="shared" si="236"/>
        <v/>
      </c>
      <c r="U926" s="21" t="str">
        <f t="shared" si="237"/>
        <v/>
      </c>
      <c r="V926" s="6" t="str">
        <f t="shared" si="238"/>
        <v/>
      </c>
      <c r="W926" s="49"/>
    </row>
    <row r="927" spans="2:23" ht="13.5" customHeight="1" x14ac:dyDescent="0.25">
      <c r="B927" s="134" t="str">
        <f t="shared" si="239"/>
        <v/>
      </c>
      <c r="C927" s="136"/>
      <c r="D927" s="20" t="str">
        <f t="shared" si="242"/>
        <v/>
      </c>
      <c r="E927" s="17" t="str">
        <f t="shared" si="230"/>
        <v/>
      </c>
      <c r="F927" s="17" t="str">
        <f t="shared" si="231"/>
        <v/>
      </c>
      <c r="G927" s="17" t="str">
        <f t="shared" si="232"/>
        <v/>
      </c>
      <c r="H927" s="17" t="str">
        <f t="shared" si="243"/>
        <v/>
      </c>
      <c r="I927" s="17" t="str">
        <f t="shared" si="233"/>
        <v/>
      </c>
      <c r="J927" s="17" t="str">
        <f t="shared" si="234"/>
        <v/>
      </c>
      <c r="K927" s="17" t="str">
        <f t="shared" si="244"/>
        <v/>
      </c>
      <c r="L927" s="14" t="str">
        <f t="shared" si="241"/>
        <v/>
      </c>
      <c r="M927" s="14" t="str">
        <f t="shared" si="245"/>
        <v/>
      </c>
      <c r="N927" s="14" t="str">
        <f t="shared" si="240"/>
        <v/>
      </c>
      <c r="O927" s="14"/>
      <c r="P927" s="14"/>
      <c r="Q927" s="14"/>
      <c r="R927" s="14"/>
      <c r="S927" s="14" t="str">
        <f t="shared" si="235"/>
        <v/>
      </c>
      <c r="T927" s="14" t="str">
        <f t="shared" si="236"/>
        <v/>
      </c>
      <c r="U927" s="21" t="str">
        <f t="shared" si="237"/>
        <v/>
      </c>
      <c r="V927" s="6" t="str">
        <f t="shared" si="238"/>
        <v/>
      </c>
      <c r="W927" s="49"/>
    </row>
    <row r="928" spans="2:23" ht="13.5" customHeight="1" x14ac:dyDescent="0.25">
      <c r="B928" s="134" t="str">
        <f t="shared" si="239"/>
        <v/>
      </c>
      <c r="C928" s="136"/>
      <c r="D928" s="20" t="str">
        <f t="shared" si="242"/>
        <v/>
      </c>
      <c r="E928" s="17" t="str">
        <f t="shared" si="230"/>
        <v/>
      </c>
      <c r="F928" s="17" t="str">
        <f t="shared" si="231"/>
        <v/>
      </c>
      <c r="G928" s="17" t="str">
        <f t="shared" si="232"/>
        <v/>
      </c>
      <c r="H928" s="17" t="str">
        <f t="shared" si="243"/>
        <v/>
      </c>
      <c r="I928" s="17" t="str">
        <f t="shared" si="233"/>
        <v/>
      </c>
      <c r="J928" s="17" t="str">
        <f t="shared" si="234"/>
        <v/>
      </c>
      <c r="K928" s="17" t="str">
        <f t="shared" si="244"/>
        <v/>
      </c>
      <c r="L928" s="14" t="str">
        <f t="shared" si="241"/>
        <v/>
      </c>
      <c r="M928" s="14" t="str">
        <f t="shared" si="245"/>
        <v/>
      </c>
      <c r="N928" s="14" t="str">
        <f t="shared" si="240"/>
        <v/>
      </c>
      <c r="O928" s="14"/>
      <c r="P928" s="14"/>
      <c r="Q928" s="14"/>
      <c r="R928" s="14"/>
      <c r="S928" s="14" t="str">
        <f t="shared" si="235"/>
        <v/>
      </c>
      <c r="T928" s="14" t="str">
        <f t="shared" si="236"/>
        <v/>
      </c>
      <c r="U928" s="21" t="str">
        <f t="shared" si="237"/>
        <v/>
      </c>
      <c r="V928" s="6" t="str">
        <f t="shared" si="238"/>
        <v/>
      </c>
      <c r="W928" s="49"/>
    </row>
    <row r="929" spans="2:23" ht="13.5" customHeight="1" x14ac:dyDescent="0.25">
      <c r="B929" s="134" t="str">
        <f t="shared" si="239"/>
        <v/>
      </c>
      <c r="C929" s="136"/>
      <c r="D929" s="20" t="str">
        <f t="shared" si="242"/>
        <v/>
      </c>
      <c r="E929" s="17" t="str">
        <f t="shared" si="230"/>
        <v/>
      </c>
      <c r="F929" s="17" t="str">
        <f t="shared" si="231"/>
        <v/>
      </c>
      <c r="G929" s="17" t="str">
        <f t="shared" si="232"/>
        <v/>
      </c>
      <c r="H929" s="17" t="str">
        <f t="shared" si="243"/>
        <v/>
      </c>
      <c r="I929" s="17" t="str">
        <f t="shared" si="233"/>
        <v/>
      </c>
      <c r="J929" s="17" t="str">
        <f t="shared" si="234"/>
        <v/>
      </c>
      <c r="K929" s="17" t="str">
        <f t="shared" si="244"/>
        <v/>
      </c>
      <c r="L929" s="14" t="str">
        <f t="shared" si="241"/>
        <v/>
      </c>
      <c r="M929" s="14" t="str">
        <f t="shared" si="245"/>
        <v/>
      </c>
      <c r="N929" s="14" t="str">
        <f t="shared" si="240"/>
        <v/>
      </c>
      <c r="O929" s="14"/>
      <c r="P929" s="14"/>
      <c r="Q929" s="14"/>
      <c r="R929" s="14"/>
      <c r="S929" s="14" t="str">
        <f t="shared" si="235"/>
        <v/>
      </c>
      <c r="T929" s="14" t="str">
        <f t="shared" si="236"/>
        <v/>
      </c>
      <c r="U929" s="21" t="str">
        <f t="shared" si="237"/>
        <v/>
      </c>
      <c r="V929" s="6" t="str">
        <f t="shared" si="238"/>
        <v/>
      </c>
      <c r="W929" s="49"/>
    </row>
    <row r="930" spans="2:23" ht="13.5" customHeight="1" x14ac:dyDescent="0.25">
      <c r="B930" s="134" t="str">
        <f t="shared" si="239"/>
        <v/>
      </c>
      <c r="C930" s="136"/>
      <c r="D930" s="20" t="str">
        <f t="shared" si="242"/>
        <v/>
      </c>
      <c r="E930" s="17" t="str">
        <f t="shared" si="230"/>
        <v/>
      </c>
      <c r="F930" s="17" t="str">
        <f t="shared" si="231"/>
        <v/>
      </c>
      <c r="G930" s="17" t="str">
        <f t="shared" si="232"/>
        <v/>
      </c>
      <c r="H930" s="17" t="str">
        <f t="shared" si="243"/>
        <v/>
      </c>
      <c r="I930" s="17" t="str">
        <f t="shared" si="233"/>
        <v/>
      </c>
      <c r="J930" s="17" t="str">
        <f t="shared" si="234"/>
        <v/>
      </c>
      <c r="K930" s="17" t="str">
        <f t="shared" si="244"/>
        <v/>
      </c>
      <c r="L930" s="14" t="str">
        <f t="shared" si="241"/>
        <v/>
      </c>
      <c r="M930" s="14" t="str">
        <f t="shared" si="245"/>
        <v/>
      </c>
      <c r="N930" s="14" t="str">
        <f t="shared" si="240"/>
        <v/>
      </c>
      <c r="O930" s="14"/>
      <c r="P930" s="14"/>
      <c r="Q930" s="14"/>
      <c r="R930" s="14"/>
      <c r="S930" s="14" t="str">
        <f t="shared" si="235"/>
        <v/>
      </c>
      <c r="T930" s="14" t="str">
        <f t="shared" si="236"/>
        <v/>
      </c>
      <c r="U930" s="21" t="str">
        <f t="shared" si="237"/>
        <v/>
      </c>
      <c r="V930" s="6" t="str">
        <f t="shared" si="238"/>
        <v/>
      </c>
      <c r="W930" s="49"/>
    </row>
    <row r="931" spans="2:23" ht="13.5" customHeight="1" x14ac:dyDescent="0.25">
      <c r="B931" s="134" t="str">
        <f t="shared" si="239"/>
        <v/>
      </c>
      <c r="C931" s="136"/>
      <c r="D931" s="20" t="str">
        <f t="shared" si="242"/>
        <v/>
      </c>
      <c r="E931" s="17" t="str">
        <f t="shared" si="230"/>
        <v/>
      </c>
      <c r="F931" s="17" t="str">
        <f t="shared" si="231"/>
        <v/>
      </c>
      <c r="G931" s="17" t="str">
        <f t="shared" si="232"/>
        <v/>
      </c>
      <c r="H931" s="17" t="str">
        <f t="shared" si="243"/>
        <v/>
      </c>
      <c r="I931" s="17" t="str">
        <f t="shared" si="233"/>
        <v/>
      </c>
      <c r="J931" s="17" t="str">
        <f t="shared" si="234"/>
        <v/>
      </c>
      <c r="K931" s="17" t="str">
        <f t="shared" si="244"/>
        <v/>
      </c>
      <c r="L931" s="14" t="str">
        <f t="shared" si="241"/>
        <v/>
      </c>
      <c r="M931" s="14" t="str">
        <f t="shared" si="245"/>
        <v/>
      </c>
      <c r="N931" s="14" t="str">
        <f t="shared" si="240"/>
        <v/>
      </c>
      <c r="O931" s="14"/>
      <c r="P931" s="14"/>
      <c r="Q931" s="14"/>
      <c r="R931" s="14"/>
      <c r="S931" s="14" t="str">
        <f t="shared" si="235"/>
        <v/>
      </c>
      <c r="T931" s="14" t="str">
        <f t="shared" si="236"/>
        <v/>
      </c>
      <c r="U931" s="21" t="str">
        <f t="shared" si="237"/>
        <v/>
      </c>
      <c r="V931" s="6" t="str">
        <f t="shared" si="238"/>
        <v/>
      </c>
      <c r="W931" s="49"/>
    </row>
    <row r="932" spans="2:23" ht="13.5" customHeight="1" x14ac:dyDescent="0.25">
      <c r="B932" s="134" t="str">
        <f t="shared" si="239"/>
        <v/>
      </c>
      <c r="C932" s="136"/>
      <c r="D932" s="20" t="str">
        <f t="shared" si="242"/>
        <v/>
      </c>
      <c r="E932" s="17" t="str">
        <f t="shared" si="230"/>
        <v/>
      </c>
      <c r="F932" s="17" t="str">
        <f t="shared" si="231"/>
        <v/>
      </c>
      <c r="G932" s="17" t="str">
        <f t="shared" si="232"/>
        <v/>
      </c>
      <c r="H932" s="17" t="str">
        <f t="shared" si="243"/>
        <v/>
      </c>
      <c r="I932" s="17" t="str">
        <f t="shared" si="233"/>
        <v/>
      </c>
      <c r="J932" s="17" t="str">
        <f t="shared" si="234"/>
        <v/>
      </c>
      <c r="K932" s="17" t="str">
        <f t="shared" si="244"/>
        <v/>
      </c>
      <c r="L932" s="14" t="str">
        <f t="shared" si="241"/>
        <v/>
      </c>
      <c r="M932" s="14" t="str">
        <f t="shared" si="245"/>
        <v/>
      </c>
      <c r="N932" s="14" t="str">
        <f t="shared" si="240"/>
        <v/>
      </c>
      <c r="O932" s="14"/>
      <c r="P932" s="14"/>
      <c r="Q932" s="14"/>
      <c r="R932" s="14"/>
      <c r="S932" s="14" t="str">
        <f t="shared" si="235"/>
        <v/>
      </c>
      <c r="T932" s="14" t="str">
        <f t="shared" si="236"/>
        <v/>
      </c>
      <c r="U932" s="21" t="str">
        <f t="shared" si="237"/>
        <v/>
      </c>
      <c r="V932" s="6" t="str">
        <f t="shared" si="238"/>
        <v/>
      </c>
      <c r="W932" s="49"/>
    </row>
    <row r="933" spans="2:23" ht="13.5" customHeight="1" x14ac:dyDescent="0.25">
      <c r="B933" s="134" t="str">
        <f t="shared" si="239"/>
        <v/>
      </c>
      <c r="C933" s="136"/>
      <c r="D933" s="20" t="str">
        <f t="shared" si="242"/>
        <v/>
      </c>
      <c r="E933" s="17" t="str">
        <f t="shared" si="230"/>
        <v/>
      </c>
      <c r="F933" s="17" t="str">
        <f t="shared" si="231"/>
        <v/>
      </c>
      <c r="G933" s="17" t="str">
        <f t="shared" si="232"/>
        <v/>
      </c>
      <c r="H933" s="17" t="str">
        <f t="shared" si="243"/>
        <v/>
      </c>
      <c r="I933" s="17" t="str">
        <f t="shared" si="233"/>
        <v/>
      </c>
      <c r="J933" s="17" t="str">
        <f t="shared" si="234"/>
        <v/>
      </c>
      <c r="K933" s="17" t="str">
        <f t="shared" si="244"/>
        <v/>
      </c>
      <c r="L933" s="14" t="str">
        <f t="shared" si="241"/>
        <v/>
      </c>
      <c r="M933" s="14" t="str">
        <f t="shared" si="245"/>
        <v/>
      </c>
      <c r="N933" s="14" t="str">
        <f t="shared" si="240"/>
        <v/>
      </c>
      <c r="O933" s="14"/>
      <c r="P933" s="14"/>
      <c r="Q933" s="14"/>
      <c r="R933" s="14"/>
      <c r="S933" s="14" t="str">
        <f t="shared" si="235"/>
        <v/>
      </c>
      <c r="T933" s="14" t="str">
        <f t="shared" si="236"/>
        <v/>
      </c>
      <c r="U933" s="21" t="str">
        <f t="shared" si="237"/>
        <v/>
      </c>
      <c r="V933" s="6" t="str">
        <f t="shared" si="238"/>
        <v/>
      </c>
      <c r="W933" s="49"/>
    </row>
    <row r="934" spans="2:23" ht="13.5" customHeight="1" x14ac:dyDescent="0.25">
      <c r="B934" s="134" t="str">
        <f t="shared" si="239"/>
        <v/>
      </c>
      <c r="C934" s="136"/>
      <c r="D934" s="20" t="str">
        <f t="shared" si="242"/>
        <v/>
      </c>
      <c r="E934" s="17" t="str">
        <f t="shared" si="230"/>
        <v/>
      </c>
      <c r="F934" s="17" t="str">
        <f t="shared" si="231"/>
        <v/>
      </c>
      <c r="G934" s="17" t="str">
        <f t="shared" si="232"/>
        <v/>
      </c>
      <c r="H934" s="17" t="str">
        <f t="shared" si="243"/>
        <v/>
      </c>
      <c r="I934" s="17" t="str">
        <f t="shared" si="233"/>
        <v/>
      </c>
      <c r="J934" s="17" t="str">
        <f t="shared" si="234"/>
        <v/>
      </c>
      <c r="K934" s="17" t="str">
        <f t="shared" si="244"/>
        <v/>
      </c>
      <c r="L934" s="14" t="str">
        <f t="shared" si="241"/>
        <v/>
      </c>
      <c r="M934" s="14" t="str">
        <f t="shared" si="245"/>
        <v/>
      </c>
      <c r="N934" s="14" t="str">
        <f t="shared" si="240"/>
        <v/>
      </c>
      <c r="O934" s="14"/>
      <c r="P934" s="14"/>
      <c r="Q934" s="14"/>
      <c r="R934" s="14"/>
      <c r="S934" s="14" t="str">
        <f t="shared" si="235"/>
        <v/>
      </c>
      <c r="T934" s="14" t="str">
        <f t="shared" si="236"/>
        <v/>
      </c>
      <c r="U934" s="21" t="str">
        <f t="shared" si="237"/>
        <v/>
      </c>
      <c r="V934" s="6" t="str">
        <f t="shared" si="238"/>
        <v/>
      </c>
      <c r="W934" s="49"/>
    </row>
    <row r="935" spans="2:23" ht="13.5" customHeight="1" x14ac:dyDescent="0.25">
      <c r="B935" s="134" t="str">
        <f t="shared" si="239"/>
        <v/>
      </c>
      <c r="C935" s="136"/>
      <c r="D935" s="20" t="str">
        <f t="shared" si="242"/>
        <v/>
      </c>
      <c r="E935" s="17" t="str">
        <f t="shared" si="230"/>
        <v/>
      </c>
      <c r="F935" s="17" t="str">
        <f t="shared" si="231"/>
        <v/>
      </c>
      <c r="G935" s="17" t="str">
        <f t="shared" si="232"/>
        <v/>
      </c>
      <c r="H935" s="17" t="str">
        <f t="shared" si="243"/>
        <v/>
      </c>
      <c r="I935" s="17" t="str">
        <f t="shared" si="233"/>
        <v/>
      </c>
      <c r="J935" s="17" t="str">
        <f t="shared" si="234"/>
        <v/>
      </c>
      <c r="K935" s="17" t="str">
        <f t="shared" si="244"/>
        <v/>
      </c>
      <c r="L935" s="14" t="str">
        <f t="shared" si="241"/>
        <v/>
      </c>
      <c r="M935" s="14" t="str">
        <f t="shared" si="245"/>
        <v/>
      </c>
      <c r="N935" s="14" t="str">
        <f t="shared" si="240"/>
        <v/>
      </c>
      <c r="O935" s="14"/>
      <c r="P935" s="14"/>
      <c r="Q935" s="14"/>
      <c r="R935" s="14"/>
      <c r="S935" s="14" t="str">
        <f t="shared" si="235"/>
        <v/>
      </c>
      <c r="T935" s="14" t="str">
        <f t="shared" si="236"/>
        <v/>
      </c>
      <c r="U935" s="21" t="str">
        <f t="shared" si="237"/>
        <v/>
      </c>
      <c r="V935" s="6" t="str">
        <f t="shared" si="238"/>
        <v/>
      </c>
      <c r="W935" s="49"/>
    </row>
    <row r="936" spans="2:23" ht="13.5" customHeight="1" x14ac:dyDescent="0.25">
      <c r="B936" s="134" t="str">
        <f t="shared" si="239"/>
        <v/>
      </c>
      <c r="C936" s="136"/>
      <c r="D936" s="20" t="str">
        <f t="shared" si="242"/>
        <v/>
      </c>
      <c r="E936" s="17" t="str">
        <f t="shared" si="230"/>
        <v/>
      </c>
      <c r="F936" s="17" t="str">
        <f t="shared" si="231"/>
        <v/>
      </c>
      <c r="G936" s="17" t="str">
        <f t="shared" si="232"/>
        <v/>
      </c>
      <c r="H936" s="17" t="str">
        <f t="shared" si="243"/>
        <v/>
      </c>
      <c r="I936" s="17" t="str">
        <f t="shared" si="233"/>
        <v/>
      </c>
      <c r="J936" s="17" t="str">
        <f t="shared" si="234"/>
        <v/>
      </c>
      <c r="K936" s="17" t="str">
        <f t="shared" si="244"/>
        <v/>
      </c>
      <c r="L936" s="14" t="str">
        <f t="shared" si="241"/>
        <v/>
      </c>
      <c r="M936" s="14" t="str">
        <f t="shared" si="245"/>
        <v/>
      </c>
      <c r="N936" s="14" t="str">
        <f t="shared" si="240"/>
        <v/>
      </c>
      <c r="O936" s="14"/>
      <c r="P936" s="14"/>
      <c r="Q936" s="14"/>
      <c r="R936" s="14"/>
      <c r="S936" s="14" t="str">
        <f t="shared" si="235"/>
        <v/>
      </c>
      <c r="T936" s="14" t="str">
        <f t="shared" si="236"/>
        <v/>
      </c>
      <c r="U936" s="21" t="str">
        <f t="shared" si="237"/>
        <v/>
      </c>
      <c r="V936" s="6" t="str">
        <f t="shared" si="238"/>
        <v/>
      </c>
      <c r="W936" s="49"/>
    </row>
    <row r="937" spans="2:23" ht="13.5" customHeight="1" x14ac:dyDescent="0.25">
      <c r="B937" s="134" t="str">
        <f t="shared" si="239"/>
        <v/>
      </c>
      <c r="C937" s="136"/>
      <c r="D937" s="20" t="str">
        <f t="shared" si="242"/>
        <v/>
      </c>
      <c r="E937" s="17" t="str">
        <f t="shared" si="230"/>
        <v/>
      </c>
      <c r="F937" s="17" t="str">
        <f t="shared" si="231"/>
        <v/>
      </c>
      <c r="G937" s="17" t="str">
        <f t="shared" si="232"/>
        <v/>
      </c>
      <c r="H937" s="17" t="str">
        <f t="shared" si="243"/>
        <v/>
      </c>
      <c r="I937" s="17" t="str">
        <f t="shared" si="233"/>
        <v/>
      </c>
      <c r="J937" s="17" t="str">
        <f t="shared" si="234"/>
        <v/>
      </c>
      <c r="K937" s="17" t="str">
        <f t="shared" si="244"/>
        <v/>
      </c>
      <c r="L937" s="14" t="str">
        <f t="shared" si="241"/>
        <v/>
      </c>
      <c r="M937" s="14" t="str">
        <f t="shared" si="245"/>
        <v/>
      </c>
      <c r="N937" s="14" t="str">
        <f t="shared" si="240"/>
        <v/>
      </c>
      <c r="O937" s="14"/>
      <c r="P937" s="14"/>
      <c r="Q937" s="14"/>
      <c r="R937" s="14"/>
      <c r="S937" s="14" t="str">
        <f t="shared" si="235"/>
        <v/>
      </c>
      <c r="T937" s="14" t="str">
        <f t="shared" si="236"/>
        <v/>
      </c>
      <c r="U937" s="21" t="str">
        <f t="shared" si="237"/>
        <v/>
      </c>
      <c r="V937" s="6" t="str">
        <f t="shared" si="238"/>
        <v/>
      </c>
      <c r="W937" s="49"/>
    </row>
    <row r="938" spans="2:23" ht="13.5" customHeight="1" x14ac:dyDescent="0.25">
      <c r="B938" s="134" t="str">
        <f t="shared" si="239"/>
        <v/>
      </c>
      <c r="C938" s="136"/>
      <c r="D938" s="20" t="str">
        <f t="shared" si="242"/>
        <v/>
      </c>
      <c r="E938" s="17" t="str">
        <f t="shared" si="230"/>
        <v/>
      </c>
      <c r="F938" s="17" t="str">
        <f t="shared" si="231"/>
        <v/>
      </c>
      <c r="G938" s="17" t="str">
        <f t="shared" si="232"/>
        <v/>
      </c>
      <c r="H938" s="17" t="str">
        <f t="shared" si="243"/>
        <v/>
      </c>
      <c r="I938" s="17" t="str">
        <f t="shared" si="233"/>
        <v/>
      </c>
      <c r="J938" s="17" t="str">
        <f t="shared" si="234"/>
        <v/>
      </c>
      <c r="K938" s="17" t="str">
        <f t="shared" si="244"/>
        <v/>
      </c>
      <c r="L938" s="14" t="str">
        <f t="shared" si="241"/>
        <v/>
      </c>
      <c r="M938" s="14" t="str">
        <f t="shared" si="245"/>
        <v/>
      </c>
      <c r="N938" s="14" t="str">
        <f t="shared" si="240"/>
        <v/>
      </c>
      <c r="O938" s="14"/>
      <c r="P938" s="14"/>
      <c r="Q938" s="14"/>
      <c r="R938" s="14"/>
      <c r="S938" s="14" t="str">
        <f t="shared" si="235"/>
        <v/>
      </c>
      <c r="T938" s="14" t="str">
        <f t="shared" si="236"/>
        <v/>
      </c>
      <c r="U938" s="21" t="str">
        <f t="shared" si="237"/>
        <v/>
      </c>
      <c r="V938" s="6" t="str">
        <f t="shared" si="238"/>
        <v/>
      </c>
      <c r="W938" s="49"/>
    </row>
    <row r="939" spans="2:23" ht="13.5" customHeight="1" x14ac:dyDescent="0.25">
      <c r="B939" s="134" t="str">
        <f t="shared" si="239"/>
        <v/>
      </c>
      <c r="C939" s="136"/>
      <c r="D939" s="20" t="str">
        <f t="shared" si="242"/>
        <v/>
      </c>
      <c r="E939" s="17" t="str">
        <f t="shared" si="230"/>
        <v/>
      </c>
      <c r="F939" s="17" t="str">
        <f t="shared" si="231"/>
        <v/>
      </c>
      <c r="G939" s="17" t="str">
        <f t="shared" si="232"/>
        <v/>
      </c>
      <c r="H939" s="17" t="str">
        <f t="shared" si="243"/>
        <v/>
      </c>
      <c r="I939" s="17" t="str">
        <f t="shared" si="233"/>
        <v/>
      </c>
      <c r="J939" s="17" t="str">
        <f t="shared" si="234"/>
        <v/>
      </c>
      <c r="K939" s="17" t="str">
        <f t="shared" si="244"/>
        <v/>
      </c>
      <c r="L939" s="14" t="str">
        <f t="shared" si="241"/>
        <v/>
      </c>
      <c r="M939" s="14" t="str">
        <f t="shared" si="245"/>
        <v/>
      </c>
      <c r="N939" s="14" t="str">
        <f t="shared" si="240"/>
        <v/>
      </c>
      <c r="O939" s="14"/>
      <c r="P939" s="14"/>
      <c r="Q939" s="14"/>
      <c r="R939" s="14"/>
      <c r="S939" s="14" t="str">
        <f t="shared" si="235"/>
        <v/>
      </c>
      <c r="T939" s="14" t="str">
        <f t="shared" si="236"/>
        <v/>
      </c>
      <c r="U939" s="21" t="str">
        <f t="shared" si="237"/>
        <v/>
      </c>
      <c r="V939" s="6" t="str">
        <f t="shared" si="238"/>
        <v/>
      </c>
      <c r="W939" s="49"/>
    </row>
    <row r="940" spans="2:23" ht="13.5" customHeight="1" x14ac:dyDescent="0.25">
      <c r="B940" s="134" t="str">
        <f t="shared" si="239"/>
        <v/>
      </c>
      <c r="C940" s="136"/>
      <c r="D940" s="20" t="str">
        <f t="shared" si="242"/>
        <v/>
      </c>
      <c r="E940" s="17" t="str">
        <f t="shared" si="230"/>
        <v/>
      </c>
      <c r="F940" s="17" t="str">
        <f t="shared" si="231"/>
        <v/>
      </c>
      <c r="G940" s="17" t="str">
        <f t="shared" si="232"/>
        <v/>
      </c>
      <c r="H940" s="17" t="str">
        <f t="shared" si="243"/>
        <v/>
      </c>
      <c r="I940" s="17" t="str">
        <f t="shared" si="233"/>
        <v/>
      </c>
      <c r="J940" s="17" t="str">
        <f t="shared" si="234"/>
        <v/>
      </c>
      <c r="K940" s="17" t="str">
        <f t="shared" si="244"/>
        <v/>
      </c>
      <c r="L940" s="14" t="str">
        <f t="shared" si="241"/>
        <v/>
      </c>
      <c r="M940" s="14" t="str">
        <f t="shared" si="245"/>
        <v/>
      </c>
      <c r="N940" s="14" t="str">
        <f t="shared" si="240"/>
        <v/>
      </c>
      <c r="O940" s="14"/>
      <c r="P940" s="14"/>
      <c r="Q940" s="14"/>
      <c r="R940" s="14"/>
      <c r="S940" s="14" t="str">
        <f t="shared" si="235"/>
        <v/>
      </c>
      <c r="T940" s="14" t="str">
        <f t="shared" si="236"/>
        <v/>
      </c>
      <c r="U940" s="21" t="str">
        <f t="shared" si="237"/>
        <v/>
      </c>
      <c r="V940" s="6" t="str">
        <f t="shared" si="238"/>
        <v/>
      </c>
      <c r="W940" s="49"/>
    </row>
    <row r="941" spans="2:23" ht="13.5" customHeight="1" x14ac:dyDescent="0.25">
      <c r="B941" s="134" t="str">
        <f t="shared" si="239"/>
        <v/>
      </c>
      <c r="C941" s="136"/>
      <c r="D941" s="20" t="str">
        <f t="shared" si="242"/>
        <v/>
      </c>
      <c r="E941" s="17" t="str">
        <f t="shared" si="230"/>
        <v/>
      </c>
      <c r="F941" s="17" t="str">
        <f t="shared" si="231"/>
        <v/>
      </c>
      <c r="G941" s="17" t="str">
        <f t="shared" si="232"/>
        <v/>
      </c>
      <c r="H941" s="17" t="str">
        <f t="shared" si="243"/>
        <v/>
      </c>
      <c r="I941" s="17" t="str">
        <f t="shared" si="233"/>
        <v/>
      </c>
      <c r="J941" s="17" t="str">
        <f t="shared" si="234"/>
        <v/>
      </c>
      <c r="K941" s="17" t="str">
        <f t="shared" si="244"/>
        <v/>
      </c>
      <c r="L941" s="14" t="str">
        <f t="shared" si="241"/>
        <v/>
      </c>
      <c r="M941" s="14" t="str">
        <f t="shared" si="245"/>
        <v/>
      </c>
      <c r="N941" s="14" t="str">
        <f t="shared" si="240"/>
        <v/>
      </c>
      <c r="O941" s="14"/>
      <c r="P941" s="14"/>
      <c r="Q941" s="14"/>
      <c r="R941" s="14"/>
      <c r="S941" s="14" t="str">
        <f t="shared" si="235"/>
        <v/>
      </c>
      <c r="T941" s="14" t="str">
        <f t="shared" si="236"/>
        <v/>
      </c>
      <c r="U941" s="21" t="str">
        <f t="shared" si="237"/>
        <v/>
      </c>
      <c r="V941" s="6" t="str">
        <f t="shared" si="238"/>
        <v/>
      </c>
      <c r="W941" s="49"/>
    </row>
    <row r="942" spans="2:23" ht="13.5" customHeight="1" x14ac:dyDescent="0.25">
      <c r="B942" s="134" t="str">
        <f t="shared" si="239"/>
        <v/>
      </c>
      <c r="C942" s="136"/>
      <c r="D942" s="20" t="str">
        <f t="shared" si="242"/>
        <v/>
      </c>
      <c r="E942" s="17" t="str">
        <f t="shared" si="230"/>
        <v/>
      </c>
      <c r="F942" s="17" t="str">
        <f t="shared" si="231"/>
        <v/>
      </c>
      <c r="G942" s="17" t="str">
        <f t="shared" si="232"/>
        <v/>
      </c>
      <c r="H942" s="17" t="str">
        <f t="shared" si="243"/>
        <v/>
      </c>
      <c r="I942" s="17" t="str">
        <f t="shared" si="233"/>
        <v/>
      </c>
      <c r="J942" s="17" t="str">
        <f t="shared" si="234"/>
        <v/>
      </c>
      <c r="K942" s="17" t="str">
        <f t="shared" si="244"/>
        <v/>
      </c>
      <c r="L942" s="14" t="str">
        <f t="shared" si="241"/>
        <v/>
      </c>
      <c r="M942" s="14" t="str">
        <f t="shared" si="245"/>
        <v/>
      </c>
      <c r="N942" s="14" t="str">
        <f t="shared" si="240"/>
        <v/>
      </c>
      <c r="O942" s="14"/>
      <c r="P942" s="14"/>
      <c r="Q942" s="14"/>
      <c r="R942" s="14"/>
      <c r="S942" s="14" t="str">
        <f t="shared" si="235"/>
        <v/>
      </c>
      <c r="T942" s="14" t="str">
        <f t="shared" si="236"/>
        <v/>
      </c>
      <c r="U942" s="21" t="str">
        <f t="shared" si="237"/>
        <v/>
      </c>
      <c r="V942" s="6" t="str">
        <f t="shared" si="238"/>
        <v/>
      </c>
      <c r="W942" s="49"/>
    </row>
    <row r="943" spans="2:23" ht="13.5" customHeight="1" x14ac:dyDescent="0.25">
      <c r="B943" s="134" t="str">
        <f t="shared" si="239"/>
        <v/>
      </c>
      <c r="C943" s="136"/>
      <c r="D943" s="20" t="str">
        <f t="shared" si="242"/>
        <v/>
      </c>
      <c r="E943" s="17" t="str">
        <f t="shared" si="230"/>
        <v/>
      </c>
      <c r="F943" s="17" t="str">
        <f t="shared" si="231"/>
        <v/>
      </c>
      <c r="G943" s="17" t="str">
        <f t="shared" si="232"/>
        <v/>
      </c>
      <c r="H943" s="17" t="str">
        <f t="shared" si="243"/>
        <v/>
      </c>
      <c r="I943" s="17" t="str">
        <f t="shared" si="233"/>
        <v/>
      </c>
      <c r="J943" s="17" t="str">
        <f t="shared" si="234"/>
        <v/>
      </c>
      <c r="K943" s="17" t="str">
        <f t="shared" si="244"/>
        <v/>
      </c>
      <c r="L943" s="14" t="str">
        <f t="shared" si="241"/>
        <v/>
      </c>
      <c r="M943" s="14" t="str">
        <f t="shared" si="245"/>
        <v/>
      </c>
      <c r="N943" s="14" t="str">
        <f t="shared" si="240"/>
        <v/>
      </c>
      <c r="O943" s="14"/>
      <c r="P943" s="14"/>
      <c r="Q943" s="14"/>
      <c r="R943" s="14"/>
      <c r="S943" s="14" t="str">
        <f t="shared" si="235"/>
        <v/>
      </c>
      <c r="T943" s="14" t="str">
        <f t="shared" si="236"/>
        <v/>
      </c>
      <c r="U943" s="21" t="str">
        <f t="shared" si="237"/>
        <v/>
      </c>
      <c r="V943" s="6" t="str">
        <f t="shared" si="238"/>
        <v/>
      </c>
      <c r="W943" s="49"/>
    </row>
    <row r="944" spans="2:23" ht="13.5" customHeight="1" x14ac:dyDescent="0.25">
      <c r="B944" s="134" t="str">
        <f t="shared" si="239"/>
        <v/>
      </c>
      <c r="C944" s="136"/>
      <c r="D944" s="20" t="str">
        <f t="shared" si="242"/>
        <v/>
      </c>
      <c r="E944" s="17" t="str">
        <f t="shared" si="230"/>
        <v/>
      </c>
      <c r="F944" s="17" t="str">
        <f t="shared" si="231"/>
        <v/>
      </c>
      <c r="G944" s="17" t="str">
        <f t="shared" si="232"/>
        <v/>
      </c>
      <c r="H944" s="17" t="str">
        <f t="shared" si="243"/>
        <v/>
      </c>
      <c r="I944" s="17" t="str">
        <f t="shared" si="233"/>
        <v/>
      </c>
      <c r="J944" s="17" t="str">
        <f t="shared" si="234"/>
        <v/>
      </c>
      <c r="K944" s="17" t="str">
        <f t="shared" si="244"/>
        <v/>
      </c>
      <c r="L944" s="14" t="str">
        <f t="shared" si="241"/>
        <v/>
      </c>
      <c r="M944" s="14" t="str">
        <f t="shared" si="245"/>
        <v/>
      </c>
      <c r="N944" s="14" t="str">
        <f t="shared" si="240"/>
        <v/>
      </c>
      <c r="O944" s="14"/>
      <c r="P944" s="14"/>
      <c r="Q944" s="14"/>
      <c r="R944" s="14"/>
      <c r="S944" s="14" t="str">
        <f t="shared" si="235"/>
        <v/>
      </c>
      <c r="T944" s="14" t="str">
        <f t="shared" si="236"/>
        <v/>
      </c>
      <c r="U944" s="21" t="str">
        <f t="shared" si="237"/>
        <v/>
      </c>
      <c r="V944" s="6" t="str">
        <f t="shared" si="238"/>
        <v/>
      </c>
      <c r="W944" s="49"/>
    </row>
    <row r="945" spans="2:23" ht="13.5" customHeight="1" x14ac:dyDescent="0.25">
      <c r="B945" s="134" t="str">
        <f t="shared" si="239"/>
        <v/>
      </c>
      <c r="C945" s="136"/>
      <c r="D945" s="20" t="str">
        <f t="shared" si="242"/>
        <v/>
      </c>
      <c r="E945" s="17" t="str">
        <f t="shared" si="230"/>
        <v/>
      </c>
      <c r="F945" s="17" t="str">
        <f t="shared" si="231"/>
        <v/>
      </c>
      <c r="G945" s="17" t="str">
        <f t="shared" si="232"/>
        <v/>
      </c>
      <c r="H945" s="17" t="str">
        <f t="shared" si="243"/>
        <v/>
      </c>
      <c r="I945" s="17" t="str">
        <f t="shared" si="233"/>
        <v/>
      </c>
      <c r="J945" s="17" t="str">
        <f t="shared" si="234"/>
        <v/>
      </c>
      <c r="K945" s="17" t="str">
        <f t="shared" si="244"/>
        <v/>
      </c>
      <c r="L945" s="14" t="str">
        <f t="shared" si="241"/>
        <v/>
      </c>
      <c r="M945" s="14" t="str">
        <f t="shared" si="245"/>
        <v/>
      </c>
      <c r="N945" s="14" t="str">
        <f t="shared" si="240"/>
        <v/>
      </c>
      <c r="O945" s="14"/>
      <c r="P945" s="14"/>
      <c r="Q945" s="14"/>
      <c r="R945" s="14"/>
      <c r="S945" s="14" t="str">
        <f t="shared" si="235"/>
        <v/>
      </c>
      <c r="T945" s="14" t="str">
        <f t="shared" si="236"/>
        <v/>
      </c>
      <c r="U945" s="21" t="str">
        <f t="shared" si="237"/>
        <v/>
      </c>
      <c r="V945" s="6" t="str">
        <f t="shared" si="238"/>
        <v/>
      </c>
      <c r="W945" s="49"/>
    </row>
    <row r="946" spans="2:23" ht="13.5" customHeight="1" x14ac:dyDescent="0.25">
      <c r="B946" s="134" t="str">
        <f t="shared" si="239"/>
        <v/>
      </c>
      <c r="C946" s="136"/>
      <c r="D946" s="20" t="str">
        <f t="shared" si="242"/>
        <v/>
      </c>
      <c r="E946" s="17" t="str">
        <f t="shared" si="230"/>
        <v/>
      </c>
      <c r="F946" s="17" t="str">
        <f t="shared" si="231"/>
        <v/>
      </c>
      <c r="G946" s="17" t="str">
        <f t="shared" si="232"/>
        <v/>
      </c>
      <c r="H946" s="17" t="str">
        <f t="shared" si="243"/>
        <v/>
      </c>
      <c r="I946" s="17" t="str">
        <f t="shared" si="233"/>
        <v/>
      </c>
      <c r="J946" s="17" t="str">
        <f t="shared" si="234"/>
        <v/>
      </c>
      <c r="K946" s="17" t="str">
        <f t="shared" si="244"/>
        <v/>
      </c>
      <c r="L946" s="14" t="str">
        <f t="shared" si="241"/>
        <v/>
      </c>
      <c r="M946" s="14" t="str">
        <f t="shared" si="245"/>
        <v/>
      </c>
      <c r="N946" s="14" t="str">
        <f t="shared" si="240"/>
        <v/>
      </c>
      <c r="O946" s="14"/>
      <c r="P946" s="14"/>
      <c r="Q946" s="14"/>
      <c r="R946" s="14"/>
      <c r="S946" s="14" t="str">
        <f t="shared" si="235"/>
        <v/>
      </c>
      <c r="T946" s="14" t="str">
        <f t="shared" si="236"/>
        <v/>
      </c>
      <c r="U946" s="21" t="str">
        <f t="shared" si="237"/>
        <v/>
      </c>
      <c r="V946" s="6" t="str">
        <f t="shared" si="238"/>
        <v/>
      </c>
      <c r="W946" s="49"/>
    </row>
    <row r="947" spans="2:23" ht="13.5" customHeight="1" x14ac:dyDescent="0.25">
      <c r="B947" s="134" t="str">
        <f t="shared" si="239"/>
        <v/>
      </c>
      <c r="C947" s="136"/>
      <c r="D947" s="20" t="str">
        <f t="shared" si="242"/>
        <v/>
      </c>
      <c r="E947" s="17" t="str">
        <f t="shared" si="230"/>
        <v/>
      </c>
      <c r="F947" s="17" t="str">
        <f t="shared" si="231"/>
        <v/>
      </c>
      <c r="G947" s="17" t="str">
        <f t="shared" si="232"/>
        <v/>
      </c>
      <c r="H947" s="17" t="str">
        <f t="shared" si="243"/>
        <v/>
      </c>
      <c r="I947" s="17" t="str">
        <f t="shared" si="233"/>
        <v/>
      </c>
      <c r="J947" s="17" t="str">
        <f t="shared" si="234"/>
        <v/>
      </c>
      <c r="K947" s="17" t="str">
        <f t="shared" si="244"/>
        <v/>
      </c>
      <c r="L947" s="14" t="str">
        <f t="shared" si="241"/>
        <v/>
      </c>
      <c r="M947" s="14" t="str">
        <f t="shared" si="245"/>
        <v/>
      </c>
      <c r="N947" s="14" t="str">
        <f t="shared" si="240"/>
        <v/>
      </c>
      <c r="O947" s="14"/>
      <c r="P947" s="14"/>
      <c r="Q947" s="14"/>
      <c r="R947" s="14"/>
      <c r="S947" s="14" t="str">
        <f t="shared" si="235"/>
        <v/>
      </c>
      <c r="T947" s="14" t="str">
        <f t="shared" si="236"/>
        <v/>
      </c>
      <c r="U947" s="21" t="str">
        <f t="shared" si="237"/>
        <v/>
      </c>
      <c r="V947" s="6" t="str">
        <f t="shared" si="238"/>
        <v/>
      </c>
      <c r="W947" s="49"/>
    </row>
    <row r="948" spans="2:23" ht="13.5" customHeight="1" x14ac:dyDescent="0.25">
      <c r="B948" s="134" t="str">
        <f t="shared" si="239"/>
        <v/>
      </c>
      <c r="C948" s="136"/>
      <c r="D948" s="20" t="str">
        <f t="shared" si="242"/>
        <v/>
      </c>
      <c r="E948" s="17" t="str">
        <f t="shared" si="230"/>
        <v/>
      </c>
      <c r="F948" s="17" t="str">
        <f t="shared" si="231"/>
        <v/>
      </c>
      <c r="G948" s="17" t="str">
        <f t="shared" si="232"/>
        <v/>
      </c>
      <c r="H948" s="17" t="str">
        <f t="shared" si="243"/>
        <v/>
      </c>
      <c r="I948" s="17" t="str">
        <f t="shared" si="233"/>
        <v/>
      </c>
      <c r="J948" s="17" t="str">
        <f t="shared" si="234"/>
        <v/>
      </c>
      <c r="K948" s="17" t="str">
        <f t="shared" si="244"/>
        <v/>
      </c>
      <c r="L948" s="14" t="str">
        <f t="shared" si="241"/>
        <v/>
      </c>
      <c r="M948" s="14" t="str">
        <f t="shared" si="245"/>
        <v/>
      </c>
      <c r="N948" s="14" t="str">
        <f t="shared" si="240"/>
        <v/>
      </c>
      <c r="O948" s="14"/>
      <c r="P948" s="14"/>
      <c r="Q948" s="14"/>
      <c r="R948" s="14"/>
      <c r="S948" s="14" t="str">
        <f t="shared" si="235"/>
        <v/>
      </c>
      <c r="T948" s="14" t="str">
        <f t="shared" si="236"/>
        <v/>
      </c>
      <c r="U948" s="21" t="str">
        <f t="shared" si="237"/>
        <v/>
      </c>
      <c r="V948" s="6" t="str">
        <f t="shared" si="238"/>
        <v/>
      </c>
      <c r="W948" s="49"/>
    </row>
    <row r="949" spans="2:23" ht="13.5" customHeight="1" x14ac:dyDescent="0.25">
      <c r="B949" s="134" t="str">
        <f t="shared" si="239"/>
        <v/>
      </c>
      <c r="C949" s="136"/>
      <c r="D949" s="20" t="str">
        <f t="shared" si="242"/>
        <v/>
      </c>
      <c r="E949" s="17" t="str">
        <f t="shared" si="230"/>
        <v/>
      </c>
      <c r="F949" s="17" t="str">
        <f t="shared" si="231"/>
        <v/>
      </c>
      <c r="G949" s="17" t="str">
        <f t="shared" si="232"/>
        <v/>
      </c>
      <c r="H949" s="17" t="str">
        <f t="shared" si="243"/>
        <v/>
      </c>
      <c r="I949" s="17" t="str">
        <f t="shared" si="233"/>
        <v/>
      </c>
      <c r="J949" s="17" t="str">
        <f t="shared" si="234"/>
        <v/>
      </c>
      <c r="K949" s="17" t="str">
        <f t="shared" si="244"/>
        <v/>
      </c>
      <c r="L949" s="14" t="str">
        <f t="shared" si="241"/>
        <v/>
      </c>
      <c r="M949" s="14" t="str">
        <f t="shared" si="245"/>
        <v/>
      </c>
      <c r="N949" s="14" t="str">
        <f t="shared" si="240"/>
        <v/>
      </c>
      <c r="O949" s="14"/>
      <c r="P949" s="14"/>
      <c r="Q949" s="14"/>
      <c r="R949" s="14"/>
      <c r="S949" s="14" t="str">
        <f t="shared" si="235"/>
        <v/>
      </c>
      <c r="T949" s="14" t="str">
        <f t="shared" si="236"/>
        <v/>
      </c>
      <c r="U949" s="21" t="str">
        <f t="shared" si="237"/>
        <v/>
      </c>
      <c r="V949" s="6" t="str">
        <f t="shared" si="238"/>
        <v/>
      </c>
      <c r="W949" s="49"/>
    </row>
    <row r="950" spans="2:23" ht="13.5" customHeight="1" x14ac:dyDescent="0.25">
      <c r="B950" s="134" t="str">
        <f t="shared" si="239"/>
        <v/>
      </c>
      <c r="C950" s="136"/>
      <c r="D950" s="20" t="str">
        <f t="shared" si="242"/>
        <v/>
      </c>
      <c r="E950" s="17" t="str">
        <f t="shared" si="230"/>
        <v/>
      </c>
      <c r="F950" s="17" t="str">
        <f t="shared" si="231"/>
        <v/>
      </c>
      <c r="G950" s="17" t="str">
        <f t="shared" si="232"/>
        <v/>
      </c>
      <c r="H950" s="17" t="str">
        <f t="shared" si="243"/>
        <v/>
      </c>
      <c r="I950" s="17" t="str">
        <f t="shared" si="233"/>
        <v/>
      </c>
      <c r="J950" s="17" t="str">
        <f t="shared" si="234"/>
        <v/>
      </c>
      <c r="K950" s="17" t="str">
        <f t="shared" si="244"/>
        <v/>
      </c>
      <c r="L950" s="14" t="str">
        <f t="shared" si="241"/>
        <v/>
      </c>
      <c r="M950" s="14" t="str">
        <f t="shared" si="245"/>
        <v/>
      </c>
      <c r="N950" s="14" t="str">
        <f t="shared" si="240"/>
        <v/>
      </c>
      <c r="O950" s="14"/>
      <c r="P950" s="14"/>
      <c r="Q950" s="14"/>
      <c r="R950" s="14"/>
      <c r="S950" s="14" t="str">
        <f t="shared" si="235"/>
        <v/>
      </c>
      <c r="T950" s="14" t="str">
        <f t="shared" si="236"/>
        <v/>
      </c>
      <c r="U950" s="21" t="str">
        <f t="shared" si="237"/>
        <v/>
      </c>
      <c r="V950" s="6" t="str">
        <f t="shared" si="238"/>
        <v/>
      </c>
      <c r="W950" s="49"/>
    </row>
    <row r="951" spans="2:23" ht="13.5" customHeight="1" x14ac:dyDescent="0.25">
      <c r="B951" s="134" t="str">
        <f t="shared" si="239"/>
        <v/>
      </c>
      <c r="C951" s="136"/>
      <c r="D951" s="20" t="str">
        <f t="shared" si="242"/>
        <v/>
      </c>
      <c r="E951" s="17" t="str">
        <f t="shared" si="230"/>
        <v/>
      </c>
      <c r="F951" s="17" t="str">
        <f t="shared" si="231"/>
        <v/>
      </c>
      <c r="G951" s="17" t="str">
        <f t="shared" si="232"/>
        <v/>
      </c>
      <c r="H951" s="17" t="str">
        <f t="shared" si="243"/>
        <v/>
      </c>
      <c r="I951" s="17" t="str">
        <f t="shared" si="233"/>
        <v/>
      </c>
      <c r="J951" s="17" t="str">
        <f t="shared" si="234"/>
        <v/>
      </c>
      <c r="K951" s="17" t="str">
        <f t="shared" si="244"/>
        <v/>
      </c>
      <c r="L951" s="14" t="str">
        <f t="shared" si="241"/>
        <v/>
      </c>
      <c r="M951" s="14" t="str">
        <f t="shared" si="245"/>
        <v/>
      </c>
      <c r="N951" s="14" t="str">
        <f t="shared" si="240"/>
        <v/>
      </c>
      <c r="O951" s="14"/>
      <c r="P951" s="14"/>
      <c r="Q951" s="14"/>
      <c r="R951" s="14"/>
      <c r="S951" s="14" t="str">
        <f t="shared" si="235"/>
        <v/>
      </c>
      <c r="T951" s="14" t="str">
        <f t="shared" si="236"/>
        <v/>
      </c>
      <c r="U951" s="21" t="str">
        <f t="shared" si="237"/>
        <v/>
      </c>
      <c r="V951" s="6" t="str">
        <f t="shared" si="238"/>
        <v/>
      </c>
      <c r="W951" s="49"/>
    </row>
    <row r="952" spans="2:23" ht="13.5" customHeight="1" x14ac:dyDescent="0.25">
      <c r="B952" s="134" t="str">
        <f t="shared" si="239"/>
        <v/>
      </c>
      <c r="C952" s="136"/>
      <c r="D952" s="20" t="str">
        <f t="shared" si="242"/>
        <v/>
      </c>
      <c r="E952" s="17" t="str">
        <f t="shared" si="230"/>
        <v/>
      </c>
      <c r="F952" s="17" t="str">
        <f t="shared" si="231"/>
        <v/>
      </c>
      <c r="G952" s="17" t="str">
        <f t="shared" si="232"/>
        <v/>
      </c>
      <c r="H952" s="17" t="str">
        <f t="shared" si="243"/>
        <v/>
      </c>
      <c r="I952" s="17" t="str">
        <f t="shared" si="233"/>
        <v/>
      </c>
      <c r="J952" s="17" t="str">
        <f t="shared" si="234"/>
        <v/>
      </c>
      <c r="K952" s="17" t="str">
        <f t="shared" si="244"/>
        <v/>
      </c>
      <c r="L952" s="14" t="str">
        <f t="shared" si="241"/>
        <v/>
      </c>
      <c r="M952" s="14" t="str">
        <f t="shared" si="245"/>
        <v/>
      </c>
      <c r="N952" s="14" t="str">
        <f t="shared" si="240"/>
        <v/>
      </c>
      <c r="O952" s="14"/>
      <c r="P952" s="14"/>
      <c r="Q952" s="14"/>
      <c r="R952" s="14"/>
      <c r="S952" s="14" t="str">
        <f t="shared" si="235"/>
        <v/>
      </c>
      <c r="T952" s="14" t="str">
        <f t="shared" si="236"/>
        <v/>
      </c>
      <c r="U952" s="21" t="str">
        <f t="shared" si="237"/>
        <v/>
      </c>
      <c r="V952" s="6" t="str">
        <f t="shared" si="238"/>
        <v/>
      </c>
      <c r="W952" s="49"/>
    </row>
    <row r="953" spans="2:23" ht="13.5" customHeight="1" x14ac:dyDescent="0.25">
      <c r="B953" s="134" t="str">
        <f t="shared" si="239"/>
        <v/>
      </c>
      <c r="C953" s="136"/>
      <c r="D953" s="20" t="str">
        <f t="shared" si="242"/>
        <v/>
      </c>
      <c r="E953" s="17" t="str">
        <f t="shared" si="230"/>
        <v/>
      </c>
      <c r="F953" s="17" t="str">
        <f t="shared" si="231"/>
        <v/>
      </c>
      <c r="G953" s="17" t="str">
        <f t="shared" si="232"/>
        <v/>
      </c>
      <c r="H953" s="17" t="str">
        <f t="shared" si="243"/>
        <v/>
      </c>
      <c r="I953" s="17" t="str">
        <f t="shared" si="233"/>
        <v/>
      </c>
      <c r="J953" s="17" t="str">
        <f t="shared" si="234"/>
        <v/>
      </c>
      <c r="K953" s="17" t="str">
        <f t="shared" si="244"/>
        <v/>
      </c>
      <c r="L953" s="14" t="str">
        <f t="shared" si="241"/>
        <v/>
      </c>
      <c r="M953" s="14" t="str">
        <f t="shared" si="245"/>
        <v/>
      </c>
      <c r="N953" s="14" t="str">
        <f t="shared" si="240"/>
        <v/>
      </c>
      <c r="O953" s="14"/>
      <c r="P953" s="14"/>
      <c r="Q953" s="14"/>
      <c r="R953" s="14"/>
      <c r="S953" s="14" t="str">
        <f t="shared" si="235"/>
        <v/>
      </c>
      <c r="T953" s="14" t="str">
        <f t="shared" si="236"/>
        <v/>
      </c>
      <c r="U953" s="21" t="str">
        <f t="shared" si="237"/>
        <v/>
      </c>
      <c r="V953" s="6" t="str">
        <f t="shared" si="238"/>
        <v/>
      </c>
      <c r="W953" s="49"/>
    </row>
    <row r="954" spans="2:23" ht="13.5" customHeight="1" x14ac:dyDescent="0.25">
      <c r="B954" s="134" t="str">
        <f t="shared" si="239"/>
        <v/>
      </c>
      <c r="C954" s="136"/>
      <c r="D954" s="20" t="str">
        <f t="shared" si="242"/>
        <v/>
      </c>
      <c r="E954" s="17" t="str">
        <f t="shared" si="230"/>
        <v/>
      </c>
      <c r="F954" s="17" t="str">
        <f t="shared" si="231"/>
        <v/>
      </c>
      <c r="G954" s="17" t="str">
        <f t="shared" si="232"/>
        <v/>
      </c>
      <c r="H954" s="17" t="str">
        <f t="shared" si="243"/>
        <v/>
      </c>
      <c r="I954" s="17" t="str">
        <f t="shared" si="233"/>
        <v/>
      </c>
      <c r="J954" s="17" t="str">
        <f t="shared" si="234"/>
        <v/>
      </c>
      <c r="K954" s="17" t="str">
        <f t="shared" si="244"/>
        <v/>
      </c>
      <c r="L954" s="14" t="str">
        <f t="shared" si="241"/>
        <v/>
      </c>
      <c r="M954" s="14" t="str">
        <f t="shared" si="245"/>
        <v/>
      </c>
      <c r="N954" s="14" t="str">
        <f t="shared" si="240"/>
        <v/>
      </c>
      <c r="O954" s="14"/>
      <c r="P954" s="14"/>
      <c r="Q954" s="14"/>
      <c r="R954" s="14"/>
      <c r="S954" s="14" t="str">
        <f t="shared" si="235"/>
        <v/>
      </c>
      <c r="T954" s="14" t="str">
        <f t="shared" si="236"/>
        <v/>
      </c>
      <c r="U954" s="21" t="str">
        <f t="shared" si="237"/>
        <v/>
      </c>
      <c r="V954" s="6" t="str">
        <f t="shared" si="238"/>
        <v/>
      </c>
      <c r="W954" s="49"/>
    </row>
    <row r="955" spans="2:23" ht="13.5" customHeight="1" x14ac:dyDescent="0.25">
      <c r="B955" s="134" t="str">
        <f t="shared" si="239"/>
        <v/>
      </c>
      <c r="C955" s="136"/>
      <c r="D955" s="20" t="str">
        <f t="shared" si="242"/>
        <v/>
      </c>
      <c r="E955" s="17" t="str">
        <f t="shared" si="230"/>
        <v/>
      </c>
      <c r="F955" s="17" t="str">
        <f t="shared" si="231"/>
        <v/>
      </c>
      <c r="G955" s="17" t="str">
        <f t="shared" si="232"/>
        <v/>
      </c>
      <c r="H955" s="17" t="str">
        <f t="shared" si="243"/>
        <v/>
      </c>
      <c r="I955" s="17" t="str">
        <f t="shared" si="233"/>
        <v/>
      </c>
      <c r="J955" s="17" t="str">
        <f t="shared" si="234"/>
        <v/>
      </c>
      <c r="K955" s="17" t="str">
        <f t="shared" si="244"/>
        <v/>
      </c>
      <c r="L955" s="14" t="str">
        <f t="shared" si="241"/>
        <v/>
      </c>
      <c r="M955" s="14" t="str">
        <f t="shared" si="245"/>
        <v/>
      </c>
      <c r="N955" s="14" t="str">
        <f t="shared" si="240"/>
        <v/>
      </c>
      <c r="O955" s="14"/>
      <c r="P955" s="14"/>
      <c r="Q955" s="14"/>
      <c r="R955" s="14"/>
      <c r="S955" s="14" t="str">
        <f t="shared" si="235"/>
        <v/>
      </c>
      <c r="T955" s="14" t="str">
        <f t="shared" si="236"/>
        <v/>
      </c>
      <c r="U955" s="21" t="str">
        <f t="shared" si="237"/>
        <v/>
      </c>
      <c r="V955" s="6" t="str">
        <f t="shared" si="238"/>
        <v/>
      </c>
      <c r="W955" s="49"/>
    </row>
    <row r="956" spans="2:23" ht="13.5" customHeight="1" x14ac:dyDescent="0.25">
      <c r="B956" s="134" t="str">
        <f t="shared" si="239"/>
        <v/>
      </c>
      <c r="C956" s="136"/>
      <c r="D956" s="20" t="str">
        <f t="shared" si="242"/>
        <v/>
      </c>
      <c r="E956" s="17" t="str">
        <f t="shared" si="230"/>
        <v/>
      </c>
      <c r="F956" s="17" t="str">
        <f t="shared" si="231"/>
        <v/>
      </c>
      <c r="G956" s="17" t="str">
        <f t="shared" si="232"/>
        <v/>
      </c>
      <c r="H956" s="17" t="str">
        <f t="shared" si="243"/>
        <v/>
      </c>
      <c r="I956" s="17" t="str">
        <f t="shared" si="233"/>
        <v/>
      </c>
      <c r="J956" s="17" t="str">
        <f t="shared" si="234"/>
        <v/>
      </c>
      <c r="K956" s="17" t="str">
        <f t="shared" si="244"/>
        <v/>
      </c>
      <c r="L956" s="14" t="str">
        <f t="shared" si="241"/>
        <v/>
      </c>
      <c r="M956" s="14" t="str">
        <f t="shared" si="245"/>
        <v/>
      </c>
      <c r="N956" s="14" t="str">
        <f t="shared" si="240"/>
        <v/>
      </c>
      <c r="O956" s="14"/>
      <c r="P956" s="14"/>
      <c r="Q956" s="14"/>
      <c r="R956" s="14"/>
      <c r="S956" s="14" t="str">
        <f t="shared" si="235"/>
        <v/>
      </c>
      <c r="T956" s="14" t="str">
        <f t="shared" si="236"/>
        <v/>
      </c>
      <c r="U956" s="21" t="str">
        <f t="shared" si="237"/>
        <v/>
      </c>
      <c r="V956" s="6" t="str">
        <f t="shared" si="238"/>
        <v/>
      </c>
      <c r="W956" s="49"/>
    </row>
    <row r="957" spans="2:23" ht="13.5" customHeight="1" x14ac:dyDescent="0.25">
      <c r="B957" s="134" t="str">
        <f t="shared" si="239"/>
        <v/>
      </c>
      <c r="C957" s="136"/>
      <c r="D957" s="20" t="str">
        <f t="shared" si="242"/>
        <v/>
      </c>
      <c r="E957" s="17" t="str">
        <f t="shared" si="230"/>
        <v/>
      </c>
      <c r="F957" s="17" t="str">
        <f t="shared" si="231"/>
        <v/>
      </c>
      <c r="G957" s="17" t="str">
        <f t="shared" si="232"/>
        <v/>
      </c>
      <c r="H957" s="17" t="str">
        <f t="shared" si="243"/>
        <v/>
      </c>
      <c r="I957" s="17" t="str">
        <f t="shared" si="233"/>
        <v/>
      </c>
      <c r="J957" s="17" t="str">
        <f t="shared" si="234"/>
        <v/>
      </c>
      <c r="K957" s="17" t="str">
        <f t="shared" si="244"/>
        <v/>
      </c>
      <c r="L957" s="14" t="str">
        <f t="shared" si="241"/>
        <v/>
      </c>
      <c r="M957" s="14" t="str">
        <f t="shared" si="245"/>
        <v/>
      </c>
      <c r="N957" s="14" t="str">
        <f t="shared" si="240"/>
        <v/>
      </c>
      <c r="O957" s="14"/>
      <c r="P957" s="14"/>
      <c r="Q957" s="14"/>
      <c r="R957" s="14"/>
      <c r="S957" s="14" t="str">
        <f t="shared" si="235"/>
        <v/>
      </c>
      <c r="T957" s="14" t="str">
        <f t="shared" si="236"/>
        <v/>
      </c>
      <c r="U957" s="21" t="str">
        <f t="shared" si="237"/>
        <v/>
      </c>
      <c r="V957" s="6" t="str">
        <f t="shared" si="238"/>
        <v/>
      </c>
      <c r="W957" s="49"/>
    </row>
    <row r="958" spans="2:23" ht="13.5" customHeight="1" x14ac:dyDescent="0.25">
      <c r="B958" s="134" t="str">
        <f t="shared" si="239"/>
        <v/>
      </c>
      <c r="C958" s="136"/>
      <c r="D958" s="20" t="str">
        <f t="shared" si="242"/>
        <v/>
      </c>
      <c r="E958" s="17" t="str">
        <f t="shared" si="230"/>
        <v/>
      </c>
      <c r="F958" s="17" t="str">
        <f t="shared" si="231"/>
        <v/>
      </c>
      <c r="G958" s="17" t="str">
        <f t="shared" si="232"/>
        <v/>
      </c>
      <c r="H958" s="17" t="str">
        <f t="shared" si="243"/>
        <v/>
      </c>
      <c r="I958" s="17" t="str">
        <f t="shared" si="233"/>
        <v/>
      </c>
      <c r="J958" s="17" t="str">
        <f t="shared" si="234"/>
        <v/>
      </c>
      <c r="K958" s="17" t="str">
        <f t="shared" si="244"/>
        <v/>
      </c>
      <c r="L958" s="14" t="str">
        <f t="shared" si="241"/>
        <v/>
      </c>
      <c r="M958" s="14" t="str">
        <f t="shared" si="245"/>
        <v/>
      </c>
      <c r="N958" s="14" t="str">
        <f t="shared" si="240"/>
        <v/>
      </c>
      <c r="O958" s="14"/>
      <c r="P958" s="14"/>
      <c r="Q958" s="14"/>
      <c r="R958" s="14"/>
      <c r="S958" s="14" t="str">
        <f t="shared" si="235"/>
        <v/>
      </c>
      <c r="T958" s="14" t="str">
        <f t="shared" si="236"/>
        <v/>
      </c>
      <c r="U958" s="21" t="str">
        <f t="shared" si="237"/>
        <v/>
      </c>
      <c r="V958" s="6" t="str">
        <f t="shared" si="238"/>
        <v/>
      </c>
      <c r="W958" s="49"/>
    </row>
    <row r="959" spans="2:23" ht="13.5" customHeight="1" x14ac:dyDescent="0.25">
      <c r="B959" s="134" t="str">
        <f t="shared" si="239"/>
        <v/>
      </c>
      <c r="C959" s="136"/>
      <c r="D959" s="20" t="str">
        <f t="shared" si="242"/>
        <v/>
      </c>
      <c r="E959" s="17" t="str">
        <f t="shared" si="230"/>
        <v/>
      </c>
      <c r="F959" s="17" t="str">
        <f t="shared" si="231"/>
        <v/>
      </c>
      <c r="G959" s="17" t="str">
        <f t="shared" si="232"/>
        <v/>
      </c>
      <c r="H959" s="17" t="str">
        <f t="shared" si="243"/>
        <v/>
      </c>
      <c r="I959" s="17" t="str">
        <f t="shared" si="233"/>
        <v/>
      </c>
      <c r="J959" s="17" t="str">
        <f t="shared" si="234"/>
        <v/>
      </c>
      <c r="K959" s="17" t="str">
        <f t="shared" si="244"/>
        <v/>
      </c>
      <c r="L959" s="14" t="str">
        <f t="shared" si="241"/>
        <v/>
      </c>
      <c r="M959" s="14" t="str">
        <f t="shared" si="245"/>
        <v/>
      </c>
      <c r="N959" s="14" t="str">
        <f t="shared" si="240"/>
        <v/>
      </c>
      <c r="O959" s="14"/>
      <c r="P959" s="14"/>
      <c r="Q959" s="14"/>
      <c r="R959" s="14"/>
      <c r="S959" s="14" t="str">
        <f t="shared" si="235"/>
        <v/>
      </c>
      <c r="T959" s="14" t="str">
        <f t="shared" si="236"/>
        <v/>
      </c>
      <c r="U959" s="21" t="str">
        <f t="shared" si="237"/>
        <v/>
      </c>
      <c r="V959" s="6" t="str">
        <f t="shared" si="238"/>
        <v/>
      </c>
      <c r="W959" s="49"/>
    </row>
    <row r="960" spans="2:23" ht="13.5" customHeight="1" x14ac:dyDescent="0.25">
      <c r="B960" s="134" t="str">
        <f t="shared" si="239"/>
        <v/>
      </c>
      <c r="C960" s="136"/>
      <c r="D960" s="20" t="str">
        <f t="shared" si="242"/>
        <v/>
      </c>
      <c r="E960" s="17" t="str">
        <f t="shared" si="230"/>
        <v/>
      </c>
      <c r="F960" s="17" t="str">
        <f t="shared" si="231"/>
        <v/>
      </c>
      <c r="G960" s="17" t="str">
        <f t="shared" si="232"/>
        <v/>
      </c>
      <c r="H960" s="17" t="str">
        <f t="shared" si="243"/>
        <v/>
      </c>
      <c r="I960" s="17" t="str">
        <f t="shared" si="233"/>
        <v/>
      </c>
      <c r="J960" s="17" t="str">
        <f t="shared" si="234"/>
        <v/>
      </c>
      <c r="K960" s="17" t="str">
        <f t="shared" si="244"/>
        <v/>
      </c>
      <c r="L960" s="14" t="str">
        <f t="shared" si="241"/>
        <v/>
      </c>
      <c r="M960" s="14" t="str">
        <f t="shared" si="245"/>
        <v/>
      </c>
      <c r="N960" s="14" t="str">
        <f t="shared" si="240"/>
        <v/>
      </c>
      <c r="O960" s="14"/>
      <c r="P960" s="14"/>
      <c r="Q960" s="14"/>
      <c r="R960" s="14"/>
      <c r="S960" s="14" t="str">
        <f t="shared" si="235"/>
        <v/>
      </c>
      <c r="T960" s="14" t="str">
        <f t="shared" si="236"/>
        <v/>
      </c>
      <c r="U960" s="21" t="str">
        <f t="shared" si="237"/>
        <v/>
      </c>
      <c r="V960" s="6" t="str">
        <f t="shared" si="238"/>
        <v/>
      </c>
      <c r="W960" s="49"/>
    </row>
    <row r="961" spans="2:23" ht="13.5" customHeight="1" x14ac:dyDescent="0.25">
      <c r="B961" s="134" t="str">
        <f t="shared" si="239"/>
        <v/>
      </c>
      <c r="C961" s="136"/>
      <c r="D961" s="20" t="str">
        <f t="shared" si="242"/>
        <v/>
      </c>
      <c r="E961" s="17" t="str">
        <f t="shared" si="230"/>
        <v/>
      </c>
      <c r="F961" s="17" t="str">
        <f t="shared" si="231"/>
        <v/>
      </c>
      <c r="G961" s="17" t="str">
        <f t="shared" si="232"/>
        <v/>
      </c>
      <c r="H961" s="17" t="str">
        <f t="shared" si="243"/>
        <v/>
      </c>
      <c r="I961" s="17" t="str">
        <f t="shared" si="233"/>
        <v/>
      </c>
      <c r="J961" s="17" t="str">
        <f t="shared" si="234"/>
        <v/>
      </c>
      <c r="K961" s="17" t="str">
        <f t="shared" si="244"/>
        <v/>
      </c>
      <c r="L961" s="14" t="str">
        <f t="shared" si="241"/>
        <v/>
      </c>
      <c r="M961" s="14" t="str">
        <f t="shared" si="245"/>
        <v/>
      </c>
      <c r="N961" s="14" t="str">
        <f t="shared" si="240"/>
        <v/>
      </c>
      <c r="O961" s="14"/>
      <c r="P961" s="14"/>
      <c r="Q961" s="14"/>
      <c r="R961" s="14"/>
      <c r="S961" s="14" t="str">
        <f t="shared" si="235"/>
        <v/>
      </c>
      <c r="T961" s="14" t="str">
        <f t="shared" si="236"/>
        <v/>
      </c>
      <c r="U961" s="21" t="str">
        <f t="shared" si="237"/>
        <v/>
      </c>
      <c r="V961" s="6" t="str">
        <f t="shared" si="238"/>
        <v/>
      </c>
      <c r="W961" s="49"/>
    </row>
    <row r="962" spans="2:23" ht="13.5" customHeight="1" x14ac:dyDescent="0.25">
      <c r="B962" s="134" t="str">
        <f t="shared" si="239"/>
        <v/>
      </c>
      <c r="C962" s="136"/>
      <c r="D962" s="20" t="str">
        <f t="shared" si="242"/>
        <v/>
      </c>
      <c r="E962" s="17" t="str">
        <f t="shared" ref="E962:E1001" si="246">IF(C962="","",C962^Lambda2)</f>
        <v/>
      </c>
      <c r="F962" s="17" t="str">
        <f t="shared" ref="F962:F1001" si="247">IF(C962="","",mr_lcl)</f>
        <v/>
      </c>
      <c r="G962" s="17" t="str">
        <f t="shared" ref="G962:G1001" si="248">IF(C962="","",mr_uclB)</f>
        <v/>
      </c>
      <c r="H962" s="17" t="str">
        <f t="shared" si="243"/>
        <v/>
      </c>
      <c r="I962" s="17" t="str">
        <f t="shared" ref="I962:I1001" si="249">IF(C962="","",i_lclB)</f>
        <v/>
      </c>
      <c r="J962" s="17" t="str">
        <f t="shared" ref="J962:J1001" si="250">IF(C962="","",i_uclB)</f>
        <v/>
      </c>
      <c r="K962" s="17" t="str">
        <f t="shared" si="244"/>
        <v/>
      </c>
      <c r="L962" s="14" t="str">
        <f t="shared" si="241"/>
        <v/>
      </c>
      <c r="M962" s="14" t="str">
        <f t="shared" si="245"/>
        <v/>
      </c>
      <c r="N962" s="14" t="str">
        <f t="shared" si="240"/>
        <v/>
      </c>
      <c r="O962" s="14"/>
      <c r="P962" s="14"/>
      <c r="Q962" s="14"/>
      <c r="R962" s="14"/>
      <c r="S962" s="14" t="str">
        <f t="shared" ref="S962:S1001" si="251">IF(C962="","",IF(OR(AND(osc=TRUE,COUNT(C962:C975)=14,C962&gt;C963,C963&lt;C964,C964&gt;C965,C965&lt;C966,C966&gt;C967,C967&lt;C968,C968&gt;C969,C969&lt;C970,C970&gt;C971,C971&lt;C972,C972&gt;C973,C973&lt;C974,C974&gt;C975),AND(osc=TRUE,COUNT(C962:C975)=14,C962&lt;C963,C963&gt;C964,C964&lt;C965,C965&gt;C966,C966&lt;C967,C967&gt;C968,C968&lt;C969,C969&gt;C970,C970&lt;C971,C971&gt;C972,C972&lt;C973,C973&gt;C974,C974&lt;C975)),"SPECIAL CAUSE-Ind Oscillations",""))</f>
        <v/>
      </c>
      <c r="T962" s="14" t="str">
        <f t="shared" ref="T962:T1001" si="252">IF(C962="","",IF(AND(var_red=TRUE,i_avg+I_std&gt;MAX(E962:E976),i_avg-I_std&lt;MIN(E962:E976),COUNT(E962:E976)=15),"SPECIAL CAUSE-Variation Reduced",""))</f>
        <v/>
      </c>
      <c r="U962" s="21" t="str">
        <f t="shared" si="237"/>
        <v/>
      </c>
      <c r="V962" s="6" t="str">
        <f t="shared" si="238"/>
        <v/>
      </c>
      <c r="W962" s="49"/>
    </row>
    <row r="963" spans="2:23" ht="13.5" customHeight="1" x14ac:dyDescent="0.25">
      <c r="B963" s="134" t="str">
        <f t="shared" si="239"/>
        <v/>
      </c>
      <c r="C963" s="136"/>
      <c r="D963" s="20" t="str">
        <f t="shared" si="242"/>
        <v/>
      </c>
      <c r="E963" s="17" t="str">
        <f t="shared" si="246"/>
        <v/>
      </c>
      <c r="F963" s="17" t="str">
        <f t="shared" si="247"/>
        <v/>
      </c>
      <c r="G963" s="17" t="str">
        <f t="shared" si="248"/>
        <v/>
      </c>
      <c r="H963" s="17" t="str">
        <f t="shared" si="243"/>
        <v/>
      </c>
      <c r="I963" s="17" t="str">
        <f t="shared" si="249"/>
        <v/>
      </c>
      <c r="J963" s="17" t="str">
        <f t="shared" si="250"/>
        <v/>
      </c>
      <c r="K963" s="17" t="str">
        <f t="shared" si="244"/>
        <v/>
      </c>
      <c r="L963" s="14" t="str">
        <f t="shared" si="241"/>
        <v/>
      </c>
      <c r="M963" s="14" t="str">
        <f t="shared" si="245"/>
        <v/>
      </c>
      <c r="N963" s="14" t="str">
        <f t="shared" si="240"/>
        <v/>
      </c>
      <c r="O963" s="14"/>
      <c r="P963" s="14"/>
      <c r="Q963" s="14"/>
      <c r="R963" s="14"/>
      <c r="S963" s="14" t="str">
        <f t="shared" si="251"/>
        <v/>
      </c>
      <c r="T963" s="14" t="str">
        <f t="shared" si="252"/>
        <v/>
      </c>
      <c r="U963" s="21" t="str">
        <f t="shared" ref="U963:U1001" si="253">IF(C963="","",IF(L963&lt;&gt;"",L963,IF(M963&lt;&gt;"",M963,IF(N963&lt;&gt;"",N963,IF(S963&lt;&gt;"",S963,IF(T963&lt;&gt;"",T963,"Common Cause"))))))</f>
        <v/>
      </c>
      <c r="V963" s="6" t="str">
        <f t="shared" ref="V963:V1001" si="254">IF(C963="","",IF(OR(L963&gt;"",M963&gt;"",N963&gt;"",S963&gt;"",T963&gt;""),"UNSTABLE","stable"))</f>
        <v/>
      </c>
      <c r="W963" s="49"/>
    </row>
    <row r="964" spans="2:23" ht="13.5" customHeight="1" x14ac:dyDescent="0.25">
      <c r="B964" s="134" t="str">
        <f t="shared" ref="B964:B1001" si="255">IF(C964="","",IF(_xlfn.ISFORMULA(B963),B963+1,""))</f>
        <v/>
      </c>
      <c r="C964" s="136"/>
      <c r="D964" s="20" t="str">
        <f t="shared" si="242"/>
        <v/>
      </c>
      <c r="E964" s="17" t="str">
        <f t="shared" si="246"/>
        <v/>
      </c>
      <c r="F964" s="17" t="str">
        <f t="shared" si="247"/>
        <v/>
      </c>
      <c r="G964" s="17" t="str">
        <f t="shared" si="248"/>
        <v/>
      </c>
      <c r="H964" s="17" t="str">
        <f t="shared" si="243"/>
        <v/>
      </c>
      <c r="I964" s="17" t="str">
        <f t="shared" si="249"/>
        <v/>
      </c>
      <c r="J964" s="17" t="str">
        <f t="shared" si="250"/>
        <v/>
      </c>
      <c r="K964" s="17" t="str">
        <f t="shared" si="244"/>
        <v/>
      </c>
      <c r="L964" s="14" t="str">
        <f t="shared" si="241"/>
        <v/>
      </c>
      <c r="M964" s="14" t="str">
        <f t="shared" si="245"/>
        <v/>
      </c>
      <c r="N964" s="14" t="str">
        <f t="shared" ref="N964:N1001" si="256">IF(C964="","",IF(AND(COUNT(D964:D972)=9,OR(MAX(D964:D972)&lt;AVERAGE(D:D),MIN(D964:D972)&gt;AVERAGE(D:D))),"MR Shift",IF(AND(COUNT(E964:E972)=9,OR(MAX(E964:E972)&lt;AVERAGE(E:E),MIN(E964:E972)&gt;AVERAGE(E:E))),"SPECIAL CAUSE-Ind Shift","")))</f>
        <v/>
      </c>
      <c r="O964" s="14"/>
      <c r="P964" s="14"/>
      <c r="Q964" s="14"/>
      <c r="R964" s="14"/>
      <c r="S964" s="14" t="str">
        <f t="shared" si="251"/>
        <v/>
      </c>
      <c r="T964" s="14" t="str">
        <f t="shared" si="252"/>
        <v/>
      </c>
      <c r="U964" s="21" t="str">
        <f t="shared" si="253"/>
        <v/>
      </c>
      <c r="V964" s="6" t="str">
        <f t="shared" si="254"/>
        <v/>
      </c>
      <c r="W964" s="49"/>
    </row>
    <row r="965" spans="2:23" ht="13.5" customHeight="1" x14ac:dyDescent="0.25">
      <c r="B965" s="134" t="str">
        <f t="shared" si="255"/>
        <v/>
      </c>
      <c r="C965" s="136"/>
      <c r="D965" s="20" t="str">
        <f t="shared" si="242"/>
        <v/>
      </c>
      <c r="E965" s="17" t="str">
        <f t="shared" si="246"/>
        <v/>
      </c>
      <c r="F965" s="17" t="str">
        <f t="shared" si="247"/>
        <v/>
      </c>
      <c r="G965" s="17" t="str">
        <f t="shared" si="248"/>
        <v/>
      </c>
      <c r="H965" s="17" t="str">
        <f t="shared" si="243"/>
        <v/>
      </c>
      <c r="I965" s="17" t="str">
        <f t="shared" si="249"/>
        <v/>
      </c>
      <c r="J965" s="17" t="str">
        <f t="shared" si="250"/>
        <v/>
      </c>
      <c r="K965" s="17" t="str">
        <f t="shared" si="244"/>
        <v/>
      </c>
      <c r="L965" s="14" t="str">
        <f t="shared" si="241"/>
        <v/>
      </c>
      <c r="M965" s="14" t="str">
        <f t="shared" si="245"/>
        <v/>
      </c>
      <c r="N965" s="14" t="str">
        <f t="shared" si="256"/>
        <v/>
      </c>
      <c r="O965" s="14"/>
      <c r="P965" s="14"/>
      <c r="Q965" s="14"/>
      <c r="R965" s="14"/>
      <c r="S965" s="14" t="str">
        <f t="shared" si="251"/>
        <v/>
      </c>
      <c r="T965" s="14" t="str">
        <f t="shared" si="252"/>
        <v/>
      </c>
      <c r="U965" s="21" t="str">
        <f t="shared" si="253"/>
        <v/>
      </c>
      <c r="V965" s="6" t="str">
        <f t="shared" si="254"/>
        <v/>
      </c>
      <c r="W965" s="49"/>
    </row>
    <row r="966" spans="2:23" ht="13.5" customHeight="1" x14ac:dyDescent="0.25">
      <c r="B966" s="134" t="str">
        <f t="shared" si="255"/>
        <v/>
      </c>
      <c r="C966" s="136"/>
      <c r="D966" s="20" t="str">
        <f t="shared" si="242"/>
        <v/>
      </c>
      <c r="E966" s="17" t="str">
        <f t="shared" si="246"/>
        <v/>
      </c>
      <c r="F966" s="17" t="str">
        <f t="shared" si="247"/>
        <v/>
      </c>
      <c r="G966" s="17" t="str">
        <f t="shared" si="248"/>
        <v/>
      </c>
      <c r="H966" s="17" t="str">
        <f t="shared" si="243"/>
        <v/>
      </c>
      <c r="I966" s="17" t="str">
        <f t="shared" si="249"/>
        <v/>
      </c>
      <c r="J966" s="17" t="str">
        <f t="shared" si="250"/>
        <v/>
      </c>
      <c r="K966" s="17" t="str">
        <f t="shared" si="244"/>
        <v/>
      </c>
      <c r="L966" s="14" t="str">
        <f t="shared" si="241"/>
        <v/>
      </c>
      <c r="M966" s="14" t="str">
        <f t="shared" si="245"/>
        <v/>
      </c>
      <c r="N966" s="14" t="str">
        <f t="shared" si="256"/>
        <v/>
      </c>
      <c r="O966" s="14"/>
      <c r="P966" s="14"/>
      <c r="Q966" s="14"/>
      <c r="R966" s="14"/>
      <c r="S966" s="14" t="str">
        <f t="shared" si="251"/>
        <v/>
      </c>
      <c r="T966" s="14" t="str">
        <f t="shared" si="252"/>
        <v/>
      </c>
      <c r="U966" s="21" t="str">
        <f t="shared" si="253"/>
        <v/>
      </c>
      <c r="V966" s="6" t="str">
        <f t="shared" si="254"/>
        <v/>
      </c>
      <c r="W966" s="49"/>
    </row>
    <row r="967" spans="2:23" ht="13.5" customHeight="1" x14ac:dyDescent="0.25">
      <c r="B967" s="134" t="str">
        <f t="shared" si="255"/>
        <v/>
      </c>
      <c r="C967" s="136"/>
      <c r="D967" s="20" t="str">
        <f t="shared" si="242"/>
        <v/>
      </c>
      <c r="E967" s="17" t="str">
        <f t="shared" si="246"/>
        <v/>
      </c>
      <c r="F967" s="17" t="str">
        <f t="shared" si="247"/>
        <v/>
      </c>
      <c r="G967" s="17" t="str">
        <f t="shared" si="248"/>
        <v/>
      </c>
      <c r="H967" s="17" t="str">
        <f t="shared" si="243"/>
        <v/>
      </c>
      <c r="I967" s="17" t="str">
        <f t="shared" si="249"/>
        <v/>
      </c>
      <c r="J967" s="17" t="str">
        <f t="shared" si="250"/>
        <v/>
      </c>
      <c r="K967" s="17" t="str">
        <f t="shared" si="244"/>
        <v/>
      </c>
      <c r="L967" s="14" t="str">
        <f t="shared" si="241"/>
        <v/>
      </c>
      <c r="M967" s="14" t="str">
        <f t="shared" si="245"/>
        <v/>
      </c>
      <c r="N967" s="14" t="str">
        <f t="shared" si="256"/>
        <v/>
      </c>
      <c r="O967" s="14"/>
      <c r="P967" s="14"/>
      <c r="Q967" s="14"/>
      <c r="R967" s="14"/>
      <c r="S967" s="14" t="str">
        <f t="shared" si="251"/>
        <v/>
      </c>
      <c r="T967" s="14" t="str">
        <f t="shared" si="252"/>
        <v/>
      </c>
      <c r="U967" s="21" t="str">
        <f t="shared" si="253"/>
        <v/>
      </c>
      <c r="V967" s="6" t="str">
        <f t="shared" si="254"/>
        <v/>
      </c>
      <c r="W967" s="49"/>
    </row>
    <row r="968" spans="2:23" ht="13.5" customHeight="1" x14ac:dyDescent="0.25">
      <c r="B968" s="134" t="str">
        <f t="shared" si="255"/>
        <v/>
      </c>
      <c r="C968" s="136"/>
      <c r="D968" s="20" t="str">
        <f t="shared" si="242"/>
        <v/>
      </c>
      <c r="E968" s="17" t="str">
        <f t="shared" si="246"/>
        <v/>
      </c>
      <c r="F968" s="17" t="str">
        <f t="shared" si="247"/>
        <v/>
      </c>
      <c r="G968" s="17" t="str">
        <f t="shared" si="248"/>
        <v/>
      </c>
      <c r="H968" s="17" t="str">
        <f t="shared" si="243"/>
        <v/>
      </c>
      <c r="I968" s="17" t="str">
        <f t="shared" si="249"/>
        <v/>
      </c>
      <c r="J968" s="17" t="str">
        <f t="shared" si="250"/>
        <v/>
      </c>
      <c r="K968" s="17" t="str">
        <f t="shared" si="244"/>
        <v/>
      </c>
      <c r="L968" s="14" t="str">
        <f t="shared" si="241"/>
        <v/>
      </c>
      <c r="M968" s="14" t="str">
        <f t="shared" si="245"/>
        <v/>
      </c>
      <c r="N968" s="14" t="str">
        <f t="shared" si="256"/>
        <v/>
      </c>
      <c r="O968" s="14"/>
      <c r="P968" s="14"/>
      <c r="Q968" s="14"/>
      <c r="R968" s="14"/>
      <c r="S968" s="14" t="str">
        <f t="shared" si="251"/>
        <v/>
      </c>
      <c r="T968" s="14" t="str">
        <f t="shared" si="252"/>
        <v/>
      </c>
      <c r="U968" s="21" t="str">
        <f t="shared" si="253"/>
        <v/>
      </c>
      <c r="V968" s="6" t="str">
        <f t="shared" si="254"/>
        <v/>
      </c>
      <c r="W968" s="49"/>
    </row>
    <row r="969" spans="2:23" ht="13.5" customHeight="1" x14ac:dyDescent="0.25">
      <c r="B969" s="134" t="str">
        <f t="shared" si="255"/>
        <v/>
      </c>
      <c r="C969" s="136"/>
      <c r="D969" s="20" t="str">
        <f t="shared" si="242"/>
        <v/>
      </c>
      <c r="E969" s="17" t="str">
        <f t="shared" si="246"/>
        <v/>
      </c>
      <c r="F969" s="17" t="str">
        <f t="shared" si="247"/>
        <v/>
      </c>
      <c r="G969" s="17" t="str">
        <f t="shared" si="248"/>
        <v/>
      </c>
      <c r="H969" s="17" t="str">
        <f t="shared" si="243"/>
        <v/>
      </c>
      <c r="I969" s="17" t="str">
        <f t="shared" si="249"/>
        <v/>
      </c>
      <c r="J969" s="17" t="str">
        <f t="shared" si="250"/>
        <v/>
      </c>
      <c r="K969" s="17" t="str">
        <f t="shared" si="244"/>
        <v/>
      </c>
      <c r="L969" s="14" t="str">
        <f t="shared" si="241"/>
        <v/>
      </c>
      <c r="M969" s="14" t="str">
        <f t="shared" si="245"/>
        <v/>
      </c>
      <c r="N969" s="14" t="str">
        <f t="shared" si="256"/>
        <v/>
      </c>
      <c r="O969" s="14"/>
      <c r="P969" s="14"/>
      <c r="Q969" s="14"/>
      <c r="R969" s="14"/>
      <c r="S969" s="14" t="str">
        <f t="shared" si="251"/>
        <v/>
      </c>
      <c r="T969" s="14" t="str">
        <f t="shared" si="252"/>
        <v/>
      </c>
      <c r="U969" s="21" t="str">
        <f t="shared" si="253"/>
        <v/>
      </c>
      <c r="V969" s="6" t="str">
        <f t="shared" si="254"/>
        <v/>
      </c>
      <c r="W969" s="49"/>
    </row>
    <row r="970" spans="2:23" ht="13.5" customHeight="1" x14ac:dyDescent="0.25">
      <c r="B970" s="134" t="str">
        <f t="shared" si="255"/>
        <v/>
      </c>
      <c r="C970" s="136"/>
      <c r="D970" s="20" t="str">
        <f t="shared" si="242"/>
        <v/>
      </c>
      <c r="E970" s="17" t="str">
        <f t="shared" si="246"/>
        <v/>
      </c>
      <c r="F970" s="17" t="str">
        <f t="shared" si="247"/>
        <v/>
      </c>
      <c r="G970" s="17" t="str">
        <f t="shared" si="248"/>
        <v/>
      </c>
      <c r="H970" s="17" t="str">
        <f t="shared" si="243"/>
        <v/>
      </c>
      <c r="I970" s="17" t="str">
        <f t="shared" si="249"/>
        <v/>
      </c>
      <c r="J970" s="17" t="str">
        <f t="shared" si="250"/>
        <v/>
      </c>
      <c r="K970" s="17" t="str">
        <f t="shared" si="244"/>
        <v/>
      </c>
      <c r="L970" s="14" t="str">
        <f t="shared" si="241"/>
        <v/>
      </c>
      <c r="M970" s="14" t="str">
        <f t="shared" si="245"/>
        <v/>
      </c>
      <c r="N970" s="14" t="str">
        <f t="shared" si="256"/>
        <v/>
      </c>
      <c r="O970" s="14"/>
      <c r="P970" s="14"/>
      <c r="Q970" s="14"/>
      <c r="R970" s="14"/>
      <c r="S970" s="14" t="str">
        <f t="shared" si="251"/>
        <v/>
      </c>
      <c r="T970" s="14" t="str">
        <f t="shared" si="252"/>
        <v/>
      </c>
      <c r="U970" s="21" t="str">
        <f t="shared" si="253"/>
        <v/>
      </c>
      <c r="V970" s="6" t="str">
        <f t="shared" si="254"/>
        <v/>
      </c>
      <c r="W970" s="49"/>
    </row>
    <row r="971" spans="2:23" ht="13.5" customHeight="1" x14ac:dyDescent="0.25">
      <c r="B971" s="134" t="str">
        <f t="shared" si="255"/>
        <v/>
      </c>
      <c r="C971" s="136"/>
      <c r="D971" s="20" t="str">
        <f t="shared" si="242"/>
        <v/>
      </c>
      <c r="E971" s="17" t="str">
        <f t="shared" si="246"/>
        <v/>
      </c>
      <c r="F971" s="17" t="str">
        <f t="shared" si="247"/>
        <v/>
      </c>
      <c r="G971" s="17" t="str">
        <f t="shared" si="248"/>
        <v/>
      </c>
      <c r="H971" s="17" t="str">
        <f t="shared" si="243"/>
        <v/>
      </c>
      <c r="I971" s="17" t="str">
        <f t="shared" si="249"/>
        <v/>
      </c>
      <c r="J971" s="17" t="str">
        <f t="shared" si="250"/>
        <v/>
      </c>
      <c r="K971" s="17" t="str">
        <f t="shared" si="244"/>
        <v/>
      </c>
      <c r="L971" s="14" t="str">
        <f t="shared" si="241"/>
        <v/>
      </c>
      <c r="M971" s="14" t="str">
        <f t="shared" si="245"/>
        <v/>
      </c>
      <c r="N971" s="14" t="str">
        <f t="shared" si="256"/>
        <v/>
      </c>
      <c r="O971" s="14"/>
      <c r="P971" s="14"/>
      <c r="Q971" s="14"/>
      <c r="R971" s="14"/>
      <c r="S971" s="14" t="str">
        <f t="shared" si="251"/>
        <v/>
      </c>
      <c r="T971" s="14" t="str">
        <f t="shared" si="252"/>
        <v/>
      </c>
      <c r="U971" s="21" t="str">
        <f t="shared" si="253"/>
        <v/>
      </c>
      <c r="V971" s="6" t="str">
        <f t="shared" si="254"/>
        <v/>
      </c>
      <c r="W971" s="49"/>
    </row>
    <row r="972" spans="2:23" ht="13.5" customHeight="1" x14ac:dyDescent="0.25">
      <c r="B972" s="134" t="str">
        <f t="shared" si="255"/>
        <v/>
      </c>
      <c r="C972" s="136"/>
      <c r="D972" s="20" t="str">
        <f t="shared" si="242"/>
        <v/>
      </c>
      <c r="E972" s="17" t="str">
        <f t="shared" si="246"/>
        <v/>
      </c>
      <c r="F972" s="17" t="str">
        <f t="shared" si="247"/>
        <v/>
      </c>
      <c r="G972" s="17" t="str">
        <f t="shared" si="248"/>
        <v/>
      </c>
      <c r="H972" s="17" t="str">
        <f t="shared" si="243"/>
        <v/>
      </c>
      <c r="I972" s="17" t="str">
        <f t="shared" si="249"/>
        <v/>
      </c>
      <c r="J972" s="17" t="str">
        <f t="shared" si="250"/>
        <v/>
      </c>
      <c r="K972" s="17" t="str">
        <f t="shared" si="244"/>
        <v/>
      </c>
      <c r="L972" s="14" t="str">
        <f t="shared" si="241"/>
        <v/>
      </c>
      <c r="M972" s="14" t="str">
        <f t="shared" si="245"/>
        <v/>
      </c>
      <c r="N972" s="14" t="str">
        <f t="shared" si="256"/>
        <v/>
      </c>
      <c r="O972" s="14"/>
      <c r="P972" s="14"/>
      <c r="Q972" s="14"/>
      <c r="R972" s="14"/>
      <c r="S972" s="14" t="str">
        <f t="shared" si="251"/>
        <v/>
      </c>
      <c r="T972" s="14" t="str">
        <f t="shared" si="252"/>
        <v/>
      </c>
      <c r="U972" s="21" t="str">
        <f t="shared" si="253"/>
        <v/>
      </c>
      <c r="V972" s="6" t="str">
        <f t="shared" si="254"/>
        <v/>
      </c>
      <c r="W972" s="49"/>
    </row>
    <row r="973" spans="2:23" ht="13.5" customHeight="1" x14ac:dyDescent="0.25">
      <c r="B973" s="134" t="str">
        <f t="shared" si="255"/>
        <v/>
      </c>
      <c r="C973" s="136"/>
      <c r="D973" s="20" t="str">
        <f t="shared" si="242"/>
        <v/>
      </c>
      <c r="E973" s="17" t="str">
        <f t="shared" si="246"/>
        <v/>
      </c>
      <c r="F973" s="17" t="str">
        <f t="shared" si="247"/>
        <v/>
      </c>
      <c r="G973" s="17" t="str">
        <f t="shared" si="248"/>
        <v/>
      </c>
      <c r="H973" s="17" t="str">
        <f t="shared" si="243"/>
        <v/>
      </c>
      <c r="I973" s="17" t="str">
        <f t="shared" si="249"/>
        <v/>
      </c>
      <c r="J973" s="17" t="str">
        <f t="shared" si="250"/>
        <v/>
      </c>
      <c r="K973" s="17" t="str">
        <f t="shared" si="244"/>
        <v/>
      </c>
      <c r="L973" s="14" t="str">
        <f t="shared" si="241"/>
        <v/>
      </c>
      <c r="M973" s="14" t="str">
        <f t="shared" si="245"/>
        <v/>
      </c>
      <c r="N973" s="14" t="str">
        <f t="shared" si="256"/>
        <v/>
      </c>
      <c r="O973" s="14"/>
      <c r="P973" s="14"/>
      <c r="Q973" s="14"/>
      <c r="R973" s="14"/>
      <c r="S973" s="14" t="str">
        <f t="shared" si="251"/>
        <v/>
      </c>
      <c r="T973" s="14" t="str">
        <f t="shared" si="252"/>
        <v/>
      </c>
      <c r="U973" s="21" t="str">
        <f t="shared" si="253"/>
        <v/>
      </c>
      <c r="V973" s="6" t="str">
        <f t="shared" si="254"/>
        <v/>
      </c>
      <c r="W973" s="49"/>
    </row>
    <row r="974" spans="2:23" ht="13.5" customHeight="1" x14ac:dyDescent="0.25">
      <c r="B974" s="134" t="str">
        <f t="shared" si="255"/>
        <v/>
      </c>
      <c r="C974" s="136"/>
      <c r="D974" s="20" t="str">
        <f t="shared" si="242"/>
        <v/>
      </c>
      <c r="E974" s="17" t="str">
        <f t="shared" si="246"/>
        <v/>
      </c>
      <c r="F974" s="17" t="str">
        <f t="shared" si="247"/>
        <v/>
      </c>
      <c r="G974" s="17" t="str">
        <f t="shared" si="248"/>
        <v/>
      </c>
      <c r="H974" s="17" t="str">
        <f t="shared" si="243"/>
        <v/>
      </c>
      <c r="I974" s="17" t="str">
        <f t="shared" si="249"/>
        <v/>
      </c>
      <c r="J974" s="17" t="str">
        <f t="shared" si="250"/>
        <v/>
      </c>
      <c r="K974" s="17" t="str">
        <f t="shared" si="244"/>
        <v/>
      </c>
      <c r="L974" s="14" t="str">
        <f t="shared" si="241"/>
        <v/>
      </c>
      <c r="M974" s="14" t="str">
        <f t="shared" si="245"/>
        <v/>
      </c>
      <c r="N974" s="14" t="str">
        <f t="shared" si="256"/>
        <v/>
      </c>
      <c r="O974" s="14"/>
      <c r="P974" s="14"/>
      <c r="Q974" s="14"/>
      <c r="R974" s="14"/>
      <c r="S974" s="14" t="str">
        <f t="shared" si="251"/>
        <v/>
      </c>
      <c r="T974" s="14" t="str">
        <f t="shared" si="252"/>
        <v/>
      </c>
      <c r="U974" s="21" t="str">
        <f t="shared" si="253"/>
        <v/>
      </c>
      <c r="V974" s="6" t="str">
        <f t="shared" si="254"/>
        <v/>
      </c>
      <c r="W974" s="49"/>
    </row>
    <row r="975" spans="2:23" ht="13.5" customHeight="1" x14ac:dyDescent="0.25">
      <c r="B975" s="134" t="str">
        <f t="shared" si="255"/>
        <v/>
      </c>
      <c r="C975" s="136"/>
      <c r="D975" s="20" t="str">
        <f t="shared" si="242"/>
        <v/>
      </c>
      <c r="E975" s="17" t="str">
        <f t="shared" si="246"/>
        <v/>
      </c>
      <c r="F975" s="17" t="str">
        <f t="shared" si="247"/>
        <v/>
      </c>
      <c r="G975" s="17" t="str">
        <f t="shared" si="248"/>
        <v/>
      </c>
      <c r="H975" s="17" t="str">
        <f t="shared" si="243"/>
        <v/>
      </c>
      <c r="I975" s="17" t="str">
        <f t="shared" si="249"/>
        <v/>
      </c>
      <c r="J975" s="17" t="str">
        <f t="shared" si="250"/>
        <v/>
      </c>
      <c r="K975" s="17" t="str">
        <f t="shared" si="244"/>
        <v/>
      </c>
      <c r="L975" s="14" t="str">
        <f t="shared" si="241"/>
        <v/>
      </c>
      <c r="M975" s="14" t="str">
        <f t="shared" si="245"/>
        <v/>
      </c>
      <c r="N975" s="14" t="str">
        <f t="shared" si="256"/>
        <v/>
      </c>
      <c r="O975" s="14"/>
      <c r="P975" s="14"/>
      <c r="Q975" s="14"/>
      <c r="R975" s="14"/>
      <c r="S975" s="14" t="str">
        <f t="shared" si="251"/>
        <v/>
      </c>
      <c r="T975" s="14" t="str">
        <f t="shared" si="252"/>
        <v/>
      </c>
      <c r="U975" s="21" t="str">
        <f t="shared" si="253"/>
        <v/>
      </c>
      <c r="V975" s="6" t="str">
        <f t="shared" si="254"/>
        <v/>
      </c>
      <c r="W975" s="49"/>
    </row>
    <row r="976" spans="2:23" ht="13.5" customHeight="1" x14ac:dyDescent="0.25">
      <c r="B976" s="134" t="str">
        <f t="shared" si="255"/>
        <v/>
      </c>
      <c r="C976" s="136"/>
      <c r="D976" s="20" t="str">
        <f t="shared" si="242"/>
        <v/>
      </c>
      <c r="E976" s="17" t="str">
        <f t="shared" si="246"/>
        <v/>
      </c>
      <c r="F976" s="17" t="str">
        <f t="shared" si="247"/>
        <v/>
      </c>
      <c r="G976" s="17" t="str">
        <f t="shared" si="248"/>
        <v/>
      </c>
      <c r="H976" s="17" t="str">
        <f t="shared" si="243"/>
        <v/>
      </c>
      <c r="I976" s="17" t="str">
        <f t="shared" si="249"/>
        <v/>
      </c>
      <c r="J976" s="17" t="str">
        <f t="shared" si="250"/>
        <v/>
      </c>
      <c r="K976" s="17" t="str">
        <f t="shared" si="244"/>
        <v/>
      </c>
      <c r="L976" s="14" t="str">
        <f t="shared" si="241"/>
        <v/>
      </c>
      <c r="M976" s="14" t="str">
        <f t="shared" si="245"/>
        <v/>
      </c>
      <c r="N976" s="14" t="str">
        <f t="shared" si="256"/>
        <v/>
      </c>
      <c r="O976" s="14"/>
      <c r="P976" s="14"/>
      <c r="Q976" s="14"/>
      <c r="R976" s="14"/>
      <c r="S976" s="14" t="str">
        <f t="shared" si="251"/>
        <v/>
      </c>
      <c r="T976" s="14" t="str">
        <f t="shared" si="252"/>
        <v/>
      </c>
      <c r="U976" s="21" t="str">
        <f t="shared" si="253"/>
        <v/>
      </c>
      <c r="V976" s="6" t="str">
        <f t="shared" si="254"/>
        <v/>
      </c>
      <c r="W976" s="49"/>
    </row>
    <row r="977" spans="2:23" ht="13.5" customHeight="1" x14ac:dyDescent="0.25">
      <c r="B977" s="134" t="str">
        <f t="shared" si="255"/>
        <v/>
      </c>
      <c r="C977" s="136"/>
      <c r="D977" s="20" t="str">
        <f t="shared" si="242"/>
        <v/>
      </c>
      <c r="E977" s="17" t="str">
        <f t="shared" si="246"/>
        <v/>
      </c>
      <c r="F977" s="17" t="str">
        <f t="shared" si="247"/>
        <v/>
      </c>
      <c r="G977" s="17" t="str">
        <f t="shared" si="248"/>
        <v/>
      </c>
      <c r="H977" s="17" t="str">
        <f t="shared" si="243"/>
        <v/>
      </c>
      <c r="I977" s="17" t="str">
        <f t="shared" si="249"/>
        <v/>
      </c>
      <c r="J977" s="17" t="str">
        <f t="shared" si="250"/>
        <v/>
      </c>
      <c r="K977" s="17" t="str">
        <f t="shared" si="244"/>
        <v/>
      </c>
      <c r="L977" s="14" t="str">
        <f t="shared" si="241"/>
        <v/>
      </c>
      <c r="M977" s="14" t="str">
        <f t="shared" si="245"/>
        <v/>
      </c>
      <c r="N977" s="14" t="str">
        <f t="shared" si="256"/>
        <v/>
      </c>
      <c r="O977" s="14"/>
      <c r="P977" s="14"/>
      <c r="Q977" s="14"/>
      <c r="R977" s="14"/>
      <c r="S977" s="14" t="str">
        <f t="shared" si="251"/>
        <v/>
      </c>
      <c r="T977" s="14" t="str">
        <f t="shared" si="252"/>
        <v/>
      </c>
      <c r="U977" s="21" t="str">
        <f t="shared" si="253"/>
        <v/>
      </c>
      <c r="V977" s="6" t="str">
        <f t="shared" si="254"/>
        <v/>
      </c>
      <c r="W977" s="49"/>
    </row>
    <row r="978" spans="2:23" ht="13.5" customHeight="1" x14ac:dyDescent="0.25">
      <c r="B978" s="134" t="str">
        <f t="shared" si="255"/>
        <v/>
      </c>
      <c r="C978" s="136"/>
      <c r="D978" s="20" t="str">
        <f t="shared" si="242"/>
        <v/>
      </c>
      <c r="E978" s="17" t="str">
        <f t="shared" si="246"/>
        <v/>
      </c>
      <c r="F978" s="17" t="str">
        <f t="shared" si="247"/>
        <v/>
      </c>
      <c r="G978" s="17" t="str">
        <f t="shared" si="248"/>
        <v/>
      </c>
      <c r="H978" s="17" t="str">
        <f t="shared" si="243"/>
        <v/>
      </c>
      <c r="I978" s="17" t="str">
        <f t="shared" si="249"/>
        <v/>
      </c>
      <c r="J978" s="17" t="str">
        <f t="shared" si="250"/>
        <v/>
      </c>
      <c r="K978" s="17" t="str">
        <f t="shared" si="244"/>
        <v/>
      </c>
      <c r="L978" s="14" t="str">
        <f t="shared" si="241"/>
        <v/>
      </c>
      <c r="M978" s="14" t="str">
        <f t="shared" si="245"/>
        <v/>
      </c>
      <c r="N978" s="14" t="str">
        <f t="shared" si="256"/>
        <v/>
      </c>
      <c r="O978" s="14"/>
      <c r="P978" s="14"/>
      <c r="Q978" s="14"/>
      <c r="R978" s="14"/>
      <c r="S978" s="14" t="str">
        <f t="shared" si="251"/>
        <v/>
      </c>
      <c r="T978" s="14" t="str">
        <f t="shared" si="252"/>
        <v/>
      </c>
      <c r="U978" s="21" t="str">
        <f t="shared" si="253"/>
        <v/>
      </c>
      <c r="V978" s="6" t="str">
        <f t="shared" si="254"/>
        <v/>
      </c>
      <c r="W978" s="49"/>
    </row>
    <row r="979" spans="2:23" ht="13.5" customHeight="1" x14ac:dyDescent="0.25">
      <c r="B979" s="134" t="str">
        <f t="shared" si="255"/>
        <v/>
      </c>
      <c r="C979" s="136"/>
      <c r="D979" s="20" t="str">
        <f t="shared" si="242"/>
        <v/>
      </c>
      <c r="E979" s="17" t="str">
        <f t="shared" si="246"/>
        <v/>
      </c>
      <c r="F979" s="17" t="str">
        <f t="shared" si="247"/>
        <v/>
      </c>
      <c r="G979" s="17" t="str">
        <f t="shared" si="248"/>
        <v/>
      </c>
      <c r="H979" s="17" t="str">
        <f t="shared" si="243"/>
        <v/>
      </c>
      <c r="I979" s="17" t="str">
        <f t="shared" si="249"/>
        <v/>
      </c>
      <c r="J979" s="17" t="str">
        <f t="shared" si="250"/>
        <v/>
      </c>
      <c r="K979" s="17" t="str">
        <f t="shared" si="244"/>
        <v/>
      </c>
      <c r="L979" s="14" t="str">
        <f t="shared" ref="L979:L1001" si="257">IF(D979="","",IF(OR(D979&gt;G979,D979&lt;F979),"SPECIAL CAUSE-MR Outlier",IF(OR(E979&gt;J979,E979&lt;I979),"SPECIAL CAUSE-Ind Outlier","")))</f>
        <v/>
      </c>
      <c r="M979" s="14" t="str">
        <f t="shared" si="245"/>
        <v/>
      </c>
      <c r="N979" s="14" t="str">
        <f t="shared" si="256"/>
        <v/>
      </c>
      <c r="O979" s="14"/>
      <c r="P979" s="14"/>
      <c r="Q979" s="14"/>
      <c r="R979" s="14"/>
      <c r="S979" s="14" t="str">
        <f t="shared" si="251"/>
        <v/>
      </c>
      <c r="T979" s="14" t="str">
        <f t="shared" si="252"/>
        <v/>
      </c>
      <c r="U979" s="21" t="str">
        <f t="shared" si="253"/>
        <v/>
      </c>
      <c r="V979" s="6" t="str">
        <f t="shared" si="254"/>
        <v/>
      </c>
      <c r="W979" s="49"/>
    </row>
    <row r="980" spans="2:23" ht="13.5" customHeight="1" x14ac:dyDescent="0.25">
      <c r="B980" s="134" t="str">
        <f t="shared" si="255"/>
        <v/>
      </c>
      <c r="C980" s="136"/>
      <c r="D980" s="20" t="str">
        <f t="shared" si="242"/>
        <v/>
      </c>
      <c r="E980" s="17" t="str">
        <f t="shared" si="246"/>
        <v/>
      </c>
      <c r="F980" s="17" t="str">
        <f t="shared" si="247"/>
        <v/>
      </c>
      <c r="G980" s="17" t="str">
        <f t="shared" si="248"/>
        <v/>
      </c>
      <c r="H980" s="17" t="str">
        <f t="shared" si="243"/>
        <v/>
      </c>
      <c r="I980" s="17" t="str">
        <f t="shared" si="249"/>
        <v/>
      </c>
      <c r="J980" s="17" t="str">
        <f t="shared" si="250"/>
        <v/>
      </c>
      <c r="K980" s="17" t="str">
        <f t="shared" si="244"/>
        <v/>
      </c>
      <c r="L980" s="14" t="str">
        <f t="shared" si="257"/>
        <v/>
      </c>
      <c r="M980" s="14" t="str">
        <f t="shared" si="245"/>
        <v/>
      </c>
      <c r="N980" s="14" t="str">
        <f t="shared" si="256"/>
        <v/>
      </c>
      <c r="O980" s="14"/>
      <c r="P980" s="14"/>
      <c r="Q980" s="14"/>
      <c r="R980" s="14"/>
      <c r="S980" s="14" t="str">
        <f t="shared" si="251"/>
        <v/>
      </c>
      <c r="T980" s="14" t="str">
        <f t="shared" si="252"/>
        <v/>
      </c>
      <c r="U980" s="21" t="str">
        <f t="shared" si="253"/>
        <v/>
      </c>
      <c r="V980" s="6" t="str">
        <f t="shared" si="254"/>
        <v/>
      </c>
      <c r="W980" s="49"/>
    </row>
    <row r="981" spans="2:23" ht="13.5" customHeight="1" x14ac:dyDescent="0.25">
      <c r="B981" s="134" t="str">
        <f t="shared" si="255"/>
        <v/>
      </c>
      <c r="C981" s="136"/>
      <c r="D981" s="20" t="str">
        <f t="shared" si="242"/>
        <v/>
      </c>
      <c r="E981" s="17" t="str">
        <f t="shared" si="246"/>
        <v/>
      </c>
      <c r="F981" s="17" t="str">
        <f t="shared" si="247"/>
        <v/>
      </c>
      <c r="G981" s="17" t="str">
        <f t="shared" si="248"/>
        <v/>
      </c>
      <c r="H981" s="17" t="str">
        <f t="shared" si="243"/>
        <v/>
      </c>
      <c r="I981" s="17" t="str">
        <f t="shared" si="249"/>
        <v/>
      </c>
      <c r="J981" s="17" t="str">
        <f t="shared" si="250"/>
        <v/>
      </c>
      <c r="K981" s="17" t="str">
        <f t="shared" si="244"/>
        <v/>
      </c>
      <c r="L981" s="14" t="str">
        <f t="shared" si="257"/>
        <v/>
      </c>
      <c r="M981" s="14" t="str">
        <f t="shared" si="245"/>
        <v/>
      </c>
      <c r="N981" s="14" t="str">
        <f t="shared" si="256"/>
        <v/>
      </c>
      <c r="O981" s="14"/>
      <c r="P981" s="14"/>
      <c r="Q981" s="14"/>
      <c r="R981" s="14"/>
      <c r="S981" s="14" t="str">
        <f t="shared" si="251"/>
        <v/>
      </c>
      <c r="T981" s="14" t="str">
        <f t="shared" si="252"/>
        <v/>
      </c>
      <c r="U981" s="21" t="str">
        <f t="shared" si="253"/>
        <v/>
      </c>
      <c r="V981" s="6" t="str">
        <f t="shared" si="254"/>
        <v/>
      </c>
      <c r="W981" s="49"/>
    </row>
    <row r="982" spans="2:23" ht="13.5" customHeight="1" x14ac:dyDescent="0.25">
      <c r="B982" s="134" t="str">
        <f t="shared" si="255"/>
        <v/>
      </c>
      <c r="C982" s="136"/>
      <c r="D982" s="20" t="str">
        <f t="shared" si="242"/>
        <v/>
      </c>
      <c r="E982" s="17" t="str">
        <f t="shared" si="246"/>
        <v/>
      </c>
      <c r="F982" s="17" t="str">
        <f t="shared" si="247"/>
        <v/>
      </c>
      <c r="G982" s="17" t="str">
        <f t="shared" si="248"/>
        <v/>
      </c>
      <c r="H982" s="17" t="str">
        <f t="shared" si="243"/>
        <v/>
      </c>
      <c r="I982" s="17" t="str">
        <f t="shared" si="249"/>
        <v/>
      </c>
      <c r="J982" s="17" t="str">
        <f t="shared" si="250"/>
        <v/>
      </c>
      <c r="K982" s="17" t="str">
        <f t="shared" si="244"/>
        <v/>
      </c>
      <c r="L982" s="14" t="str">
        <f t="shared" si="257"/>
        <v/>
      </c>
      <c r="M982" s="14" t="str">
        <f t="shared" si="245"/>
        <v/>
      </c>
      <c r="N982" s="14" t="str">
        <f t="shared" si="256"/>
        <v/>
      </c>
      <c r="O982" s="14"/>
      <c r="P982" s="14"/>
      <c r="Q982" s="14"/>
      <c r="R982" s="14"/>
      <c r="S982" s="14" t="str">
        <f t="shared" si="251"/>
        <v/>
      </c>
      <c r="T982" s="14" t="str">
        <f t="shared" si="252"/>
        <v/>
      </c>
      <c r="U982" s="21" t="str">
        <f t="shared" si="253"/>
        <v/>
      </c>
      <c r="V982" s="6" t="str">
        <f t="shared" si="254"/>
        <v/>
      </c>
      <c r="W982" s="49"/>
    </row>
    <row r="983" spans="2:23" ht="13.5" customHeight="1" x14ac:dyDescent="0.25">
      <c r="B983" s="134" t="str">
        <f t="shared" si="255"/>
        <v/>
      </c>
      <c r="C983" s="136"/>
      <c r="D983" s="20" t="str">
        <f t="shared" si="242"/>
        <v/>
      </c>
      <c r="E983" s="17" t="str">
        <f t="shared" si="246"/>
        <v/>
      </c>
      <c r="F983" s="17" t="str">
        <f t="shared" si="247"/>
        <v/>
      </c>
      <c r="G983" s="17" t="str">
        <f t="shared" si="248"/>
        <v/>
      </c>
      <c r="H983" s="17" t="str">
        <f t="shared" si="243"/>
        <v/>
      </c>
      <c r="I983" s="17" t="str">
        <f t="shared" si="249"/>
        <v/>
      </c>
      <c r="J983" s="17" t="str">
        <f t="shared" si="250"/>
        <v/>
      </c>
      <c r="K983" s="17" t="str">
        <f t="shared" si="244"/>
        <v/>
      </c>
      <c r="L983" s="14" t="str">
        <f t="shared" si="257"/>
        <v/>
      </c>
      <c r="M983" s="14" t="str">
        <f t="shared" si="245"/>
        <v/>
      </c>
      <c r="N983" s="14" t="str">
        <f t="shared" si="256"/>
        <v/>
      </c>
      <c r="O983" s="14"/>
      <c r="P983" s="14"/>
      <c r="Q983" s="14"/>
      <c r="R983" s="14"/>
      <c r="S983" s="14" t="str">
        <f t="shared" si="251"/>
        <v/>
      </c>
      <c r="T983" s="14" t="str">
        <f t="shared" si="252"/>
        <v/>
      </c>
      <c r="U983" s="21" t="str">
        <f t="shared" si="253"/>
        <v/>
      </c>
      <c r="V983" s="6" t="str">
        <f t="shared" si="254"/>
        <v/>
      </c>
      <c r="W983" s="49"/>
    </row>
    <row r="984" spans="2:23" ht="13.5" customHeight="1" x14ac:dyDescent="0.25">
      <c r="B984" s="134" t="str">
        <f t="shared" si="255"/>
        <v/>
      </c>
      <c r="C984" s="136"/>
      <c r="D984" s="20" t="str">
        <f t="shared" si="242"/>
        <v/>
      </c>
      <c r="E984" s="17" t="str">
        <f t="shared" si="246"/>
        <v/>
      </c>
      <c r="F984" s="17" t="str">
        <f t="shared" si="247"/>
        <v/>
      </c>
      <c r="G984" s="17" t="str">
        <f t="shared" si="248"/>
        <v/>
      </c>
      <c r="H984" s="17" t="str">
        <f t="shared" si="243"/>
        <v/>
      </c>
      <c r="I984" s="17" t="str">
        <f t="shared" si="249"/>
        <v/>
      </c>
      <c r="J984" s="17" t="str">
        <f t="shared" si="250"/>
        <v/>
      </c>
      <c r="K984" s="17" t="str">
        <f t="shared" si="244"/>
        <v/>
      </c>
      <c r="L984" s="14" t="str">
        <f t="shared" si="257"/>
        <v/>
      </c>
      <c r="M984" s="14" t="str">
        <f t="shared" si="245"/>
        <v/>
      </c>
      <c r="N984" s="14" t="str">
        <f t="shared" si="256"/>
        <v/>
      </c>
      <c r="O984" s="14"/>
      <c r="P984" s="14"/>
      <c r="Q984" s="14"/>
      <c r="R984" s="14"/>
      <c r="S984" s="14" t="str">
        <f t="shared" si="251"/>
        <v/>
      </c>
      <c r="T984" s="14" t="str">
        <f t="shared" si="252"/>
        <v/>
      </c>
      <c r="U984" s="21" t="str">
        <f t="shared" si="253"/>
        <v/>
      </c>
      <c r="V984" s="6" t="str">
        <f t="shared" si="254"/>
        <v/>
      </c>
      <c r="W984" s="49"/>
    </row>
    <row r="985" spans="2:23" ht="13.5" customHeight="1" x14ac:dyDescent="0.25">
      <c r="B985" s="134" t="str">
        <f t="shared" si="255"/>
        <v/>
      </c>
      <c r="C985" s="136"/>
      <c r="D985" s="20" t="str">
        <f t="shared" si="242"/>
        <v/>
      </c>
      <c r="E985" s="17" t="str">
        <f t="shared" si="246"/>
        <v/>
      </c>
      <c r="F985" s="17" t="str">
        <f t="shared" si="247"/>
        <v/>
      </c>
      <c r="G985" s="17" t="str">
        <f t="shared" si="248"/>
        <v/>
      </c>
      <c r="H985" s="17" t="str">
        <f t="shared" si="243"/>
        <v/>
      </c>
      <c r="I985" s="17" t="str">
        <f t="shared" si="249"/>
        <v/>
      </c>
      <c r="J985" s="17" t="str">
        <f t="shared" si="250"/>
        <v/>
      </c>
      <c r="K985" s="17" t="str">
        <f t="shared" si="244"/>
        <v/>
      </c>
      <c r="L985" s="14" t="str">
        <f t="shared" si="257"/>
        <v/>
      </c>
      <c r="M985" s="14" t="str">
        <f t="shared" si="245"/>
        <v/>
      </c>
      <c r="N985" s="14" t="str">
        <f t="shared" si="256"/>
        <v/>
      </c>
      <c r="O985" s="14"/>
      <c r="P985" s="14"/>
      <c r="Q985" s="14"/>
      <c r="R985" s="14"/>
      <c r="S985" s="14" t="str">
        <f t="shared" si="251"/>
        <v/>
      </c>
      <c r="T985" s="14" t="str">
        <f t="shared" si="252"/>
        <v/>
      </c>
      <c r="U985" s="21" t="str">
        <f t="shared" si="253"/>
        <v/>
      </c>
      <c r="V985" s="6" t="str">
        <f t="shared" si="254"/>
        <v/>
      </c>
      <c r="W985" s="49"/>
    </row>
    <row r="986" spans="2:23" ht="13.5" customHeight="1" x14ac:dyDescent="0.25">
      <c r="B986" s="134" t="str">
        <f t="shared" si="255"/>
        <v/>
      </c>
      <c r="C986" s="136"/>
      <c r="D986" s="20" t="str">
        <f t="shared" si="242"/>
        <v/>
      </c>
      <c r="E986" s="17" t="str">
        <f t="shared" si="246"/>
        <v/>
      </c>
      <c r="F986" s="17" t="str">
        <f t="shared" si="247"/>
        <v/>
      </c>
      <c r="G986" s="17" t="str">
        <f t="shared" si="248"/>
        <v/>
      </c>
      <c r="H986" s="17" t="str">
        <f t="shared" si="243"/>
        <v/>
      </c>
      <c r="I986" s="17" t="str">
        <f t="shared" si="249"/>
        <v/>
      </c>
      <c r="J986" s="17" t="str">
        <f t="shared" si="250"/>
        <v/>
      </c>
      <c r="K986" s="17" t="str">
        <f t="shared" si="244"/>
        <v/>
      </c>
      <c r="L986" s="14" t="str">
        <f t="shared" si="257"/>
        <v/>
      </c>
      <c r="M986" s="14" t="str">
        <f t="shared" si="245"/>
        <v/>
      </c>
      <c r="N986" s="14" t="str">
        <f t="shared" si="256"/>
        <v/>
      </c>
      <c r="O986" s="14"/>
      <c r="P986" s="14"/>
      <c r="Q986" s="14"/>
      <c r="R986" s="14"/>
      <c r="S986" s="14" t="str">
        <f t="shared" si="251"/>
        <v/>
      </c>
      <c r="T986" s="14" t="str">
        <f t="shared" si="252"/>
        <v/>
      </c>
      <c r="U986" s="21" t="str">
        <f t="shared" si="253"/>
        <v/>
      </c>
      <c r="V986" s="6" t="str">
        <f t="shared" si="254"/>
        <v/>
      </c>
      <c r="W986" s="49"/>
    </row>
    <row r="987" spans="2:23" ht="13.5" customHeight="1" x14ac:dyDescent="0.25">
      <c r="B987" s="134" t="str">
        <f t="shared" si="255"/>
        <v/>
      </c>
      <c r="C987" s="136"/>
      <c r="D987" s="20" t="str">
        <f t="shared" ref="D987:D1001" si="258">IF(E987="","",ABS(E986-E987))</f>
        <v/>
      </c>
      <c r="E987" s="17" t="str">
        <f t="shared" si="246"/>
        <v/>
      </c>
      <c r="F987" s="17" t="str">
        <f t="shared" si="247"/>
        <v/>
      </c>
      <c r="G987" s="17" t="str">
        <f t="shared" si="248"/>
        <v/>
      </c>
      <c r="H987" s="17" t="str">
        <f t="shared" ref="H987:H1001" si="259">IF(C987="","",AVERAGE(D:D))</f>
        <v/>
      </c>
      <c r="I987" s="17" t="str">
        <f t="shared" si="249"/>
        <v/>
      </c>
      <c r="J987" s="17" t="str">
        <f t="shared" si="250"/>
        <v/>
      </c>
      <c r="K987" s="17" t="str">
        <f t="shared" ref="K987:K1001" si="260">IF(C987="","",AVERAGE(E:E))</f>
        <v/>
      </c>
      <c r="L987" s="14" t="str">
        <f t="shared" si="257"/>
        <v/>
      </c>
      <c r="M987" s="14" t="str">
        <f t="shared" si="245"/>
        <v/>
      </c>
      <c r="N987" s="14" t="str">
        <f t="shared" si="256"/>
        <v/>
      </c>
      <c r="O987" s="14"/>
      <c r="P987" s="14"/>
      <c r="Q987" s="14"/>
      <c r="R987" s="14"/>
      <c r="S987" s="14" t="str">
        <f t="shared" si="251"/>
        <v/>
      </c>
      <c r="T987" s="14" t="str">
        <f t="shared" si="252"/>
        <v/>
      </c>
      <c r="U987" s="21" t="str">
        <f t="shared" si="253"/>
        <v/>
      </c>
      <c r="V987" s="6" t="str">
        <f t="shared" si="254"/>
        <v/>
      </c>
      <c r="W987" s="49"/>
    </row>
    <row r="988" spans="2:23" ht="13.5" customHeight="1" x14ac:dyDescent="0.25">
      <c r="B988" s="134" t="str">
        <f t="shared" si="255"/>
        <v/>
      </c>
      <c r="C988" s="136"/>
      <c r="D988" s="20" t="str">
        <f t="shared" si="258"/>
        <v/>
      </c>
      <c r="E988" s="17" t="str">
        <f t="shared" si="246"/>
        <v/>
      </c>
      <c r="F988" s="17" t="str">
        <f t="shared" si="247"/>
        <v/>
      </c>
      <c r="G988" s="17" t="str">
        <f t="shared" si="248"/>
        <v/>
      </c>
      <c r="H988" s="17" t="str">
        <f t="shared" si="259"/>
        <v/>
      </c>
      <c r="I988" s="17" t="str">
        <f t="shared" si="249"/>
        <v/>
      </c>
      <c r="J988" s="17" t="str">
        <f t="shared" si="250"/>
        <v/>
      </c>
      <c r="K988" s="17" t="str">
        <f t="shared" si="260"/>
        <v/>
      </c>
      <c r="L988" s="14" t="str">
        <f t="shared" si="257"/>
        <v/>
      </c>
      <c r="M988" s="14" t="str">
        <f t="shared" ref="M988:M1001" si="261">IF(C988="","",IF(OR(AND(COUNT(D988:D993)=6,D988&lt;D989,D989&lt;D990,D990&lt;D991,D991&lt;D992,D992&lt;D993),AND(COUNT(D988:D993)=6,D988&gt;D989,D989&gt;D990,D990&gt;D991,D991&gt;D992,D992&gt;D993)),"SPECIAL CAUSE-MR Trend",IF(OR(AND(COUNT(E988:E993)=6,E988&lt;E989,E989&lt;E990,E990&lt;E991,E991&lt;E992,E992&lt;E993),AND(COUNT(E988:E993)=6,E988&gt;E989,E989&gt;E990,E990&gt;E991,E991&gt;E992,E992&gt;E993)),"SPECIAL CAUSE-Ind Trend","")))</f>
        <v/>
      </c>
      <c r="N988" s="14" t="str">
        <f t="shared" si="256"/>
        <v/>
      </c>
      <c r="O988" s="14"/>
      <c r="P988" s="14"/>
      <c r="Q988" s="14"/>
      <c r="R988" s="14"/>
      <c r="S988" s="14" t="str">
        <f t="shared" si="251"/>
        <v/>
      </c>
      <c r="T988" s="14" t="str">
        <f t="shared" si="252"/>
        <v/>
      </c>
      <c r="U988" s="21" t="str">
        <f t="shared" si="253"/>
        <v/>
      </c>
      <c r="V988" s="6" t="str">
        <f t="shared" si="254"/>
        <v/>
      </c>
      <c r="W988" s="49"/>
    </row>
    <row r="989" spans="2:23" ht="13.5" customHeight="1" x14ac:dyDescent="0.25">
      <c r="B989" s="134" t="str">
        <f t="shared" si="255"/>
        <v/>
      </c>
      <c r="C989" s="136"/>
      <c r="D989" s="20" t="str">
        <f t="shared" si="258"/>
        <v/>
      </c>
      <c r="E989" s="17" t="str">
        <f t="shared" si="246"/>
        <v/>
      </c>
      <c r="F989" s="17" t="str">
        <f t="shared" si="247"/>
        <v/>
      </c>
      <c r="G989" s="17" t="str">
        <f t="shared" si="248"/>
        <v/>
      </c>
      <c r="H989" s="17" t="str">
        <f t="shared" si="259"/>
        <v/>
      </c>
      <c r="I989" s="17" t="str">
        <f t="shared" si="249"/>
        <v/>
      </c>
      <c r="J989" s="17" t="str">
        <f t="shared" si="250"/>
        <v/>
      </c>
      <c r="K989" s="17" t="str">
        <f t="shared" si="260"/>
        <v/>
      </c>
      <c r="L989" s="14" t="str">
        <f t="shared" si="257"/>
        <v/>
      </c>
      <c r="M989" s="14" t="str">
        <f t="shared" si="261"/>
        <v/>
      </c>
      <c r="N989" s="14" t="str">
        <f t="shared" si="256"/>
        <v/>
      </c>
      <c r="O989" s="14"/>
      <c r="P989" s="14"/>
      <c r="Q989" s="14"/>
      <c r="R989" s="14"/>
      <c r="S989" s="14" t="str">
        <f t="shared" si="251"/>
        <v/>
      </c>
      <c r="T989" s="14" t="str">
        <f t="shared" si="252"/>
        <v/>
      </c>
      <c r="U989" s="21" t="str">
        <f t="shared" si="253"/>
        <v/>
      </c>
      <c r="V989" s="6" t="str">
        <f t="shared" si="254"/>
        <v/>
      </c>
      <c r="W989" s="49"/>
    </row>
    <row r="990" spans="2:23" ht="13.5" customHeight="1" x14ac:dyDescent="0.25">
      <c r="B990" s="134" t="str">
        <f t="shared" si="255"/>
        <v/>
      </c>
      <c r="C990" s="136"/>
      <c r="D990" s="20" t="str">
        <f t="shared" si="258"/>
        <v/>
      </c>
      <c r="E990" s="17" t="str">
        <f t="shared" si="246"/>
        <v/>
      </c>
      <c r="F990" s="17" t="str">
        <f t="shared" si="247"/>
        <v/>
      </c>
      <c r="G990" s="17" t="str">
        <f t="shared" si="248"/>
        <v/>
      </c>
      <c r="H990" s="17" t="str">
        <f t="shared" si="259"/>
        <v/>
      </c>
      <c r="I990" s="17" t="str">
        <f t="shared" si="249"/>
        <v/>
      </c>
      <c r="J990" s="17" t="str">
        <f t="shared" si="250"/>
        <v/>
      </c>
      <c r="K990" s="17" t="str">
        <f t="shared" si="260"/>
        <v/>
      </c>
      <c r="L990" s="14" t="str">
        <f t="shared" si="257"/>
        <v/>
      </c>
      <c r="M990" s="14" t="str">
        <f t="shared" si="261"/>
        <v/>
      </c>
      <c r="N990" s="14" t="str">
        <f t="shared" si="256"/>
        <v/>
      </c>
      <c r="O990" s="14"/>
      <c r="P990" s="14"/>
      <c r="Q990" s="14"/>
      <c r="R990" s="14"/>
      <c r="S990" s="14" t="str">
        <f t="shared" si="251"/>
        <v/>
      </c>
      <c r="T990" s="14" t="str">
        <f t="shared" si="252"/>
        <v/>
      </c>
      <c r="U990" s="21" t="str">
        <f t="shared" si="253"/>
        <v/>
      </c>
      <c r="V990" s="6" t="str">
        <f t="shared" si="254"/>
        <v/>
      </c>
      <c r="W990" s="49"/>
    </row>
    <row r="991" spans="2:23" ht="13.5" customHeight="1" x14ac:dyDescent="0.25">
      <c r="B991" s="134" t="str">
        <f t="shared" si="255"/>
        <v/>
      </c>
      <c r="C991" s="136"/>
      <c r="D991" s="20" t="str">
        <f t="shared" si="258"/>
        <v/>
      </c>
      <c r="E991" s="17" t="str">
        <f t="shared" si="246"/>
        <v/>
      </c>
      <c r="F991" s="17" t="str">
        <f t="shared" si="247"/>
        <v/>
      </c>
      <c r="G991" s="17" t="str">
        <f t="shared" si="248"/>
        <v/>
      </c>
      <c r="H991" s="17" t="str">
        <f t="shared" si="259"/>
        <v/>
      </c>
      <c r="I991" s="17" t="str">
        <f t="shared" si="249"/>
        <v/>
      </c>
      <c r="J991" s="17" t="str">
        <f t="shared" si="250"/>
        <v/>
      </c>
      <c r="K991" s="17" t="str">
        <f t="shared" si="260"/>
        <v/>
      </c>
      <c r="L991" s="14" t="str">
        <f t="shared" si="257"/>
        <v/>
      </c>
      <c r="M991" s="14" t="str">
        <f t="shared" si="261"/>
        <v/>
      </c>
      <c r="N991" s="14" t="str">
        <f t="shared" si="256"/>
        <v/>
      </c>
      <c r="O991" s="14"/>
      <c r="P991" s="14"/>
      <c r="Q991" s="14"/>
      <c r="R991" s="14"/>
      <c r="S991" s="14" t="str">
        <f t="shared" si="251"/>
        <v/>
      </c>
      <c r="T991" s="14" t="str">
        <f t="shared" si="252"/>
        <v/>
      </c>
      <c r="U991" s="21" t="str">
        <f t="shared" si="253"/>
        <v/>
      </c>
      <c r="V991" s="6" t="str">
        <f t="shared" si="254"/>
        <v/>
      </c>
      <c r="W991" s="49"/>
    </row>
    <row r="992" spans="2:23" ht="13.5" customHeight="1" x14ac:dyDescent="0.25">
      <c r="B992" s="134" t="str">
        <f t="shared" si="255"/>
        <v/>
      </c>
      <c r="C992" s="136"/>
      <c r="D992" s="20" t="str">
        <f t="shared" si="258"/>
        <v/>
      </c>
      <c r="E992" s="17" t="str">
        <f t="shared" si="246"/>
        <v/>
      </c>
      <c r="F992" s="17" t="str">
        <f t="shared" si="247"/>
        <v/>
      </c>
      <c r="G992" s="17" t="str">
        <f t="shared" si="248"/>
        <v/>
      </c>
      <c r="H992" s="17" t="str">
        <f t="shared" si="259"/>
        <v/>
      </c>
      <c r="I992" s="17" t="str">
        <f t="shared" si="249"/>
        <v/>
      </c>
      <c r="J992" s="17" t="str">
        <f t="shared" si="250"/>
        <v/>
      </c>
      <c r="K992" s="17" t="str">
        <f t="shared" si="260"/>
        <v/>
      </c>
      <c r="L992" s="14" t="str">
        <f t="shared" si="257"/>
        <v/>
      </c>
      <c r="M992" s="14" t="str">
        <f t="shared" si="261"/>
        <v/>
      </c>
      <c r="N992" s="14" t="str">
        <f t="shared" si="256"/>
        <v/>
      </c>
      <c r="O992" s="14"/>
      <c r="P992" s="14"/>
      <c r="Q992" s="14"/>
      <c r="R992" s="14"/>
      <c r="S992" s="14" t="str">
        <f t="shared" si="251"/>
        <v/>
      </c>
      <c r="T992" s="14" t="str">
        <f t="shared" si="252"/>
        <v/>
      </c>
      <c r="U992" s="21" t="str">
        <f t="shared" si="253"/>
        <v/>
      </c>
      <c r="V992" s="6" t="str">
        <f t="shared" si="254"/>
        <v/>
      </c>
      <c r="W992" s="49"/>
    </row>
    <row r="993" spans="2:23" ht="13.5" customHeight="1" x14ac:dyDescent="0.25">
      <c r="B993" s="134" t="str">
        <f t="shared" si="255"/>
        <v/>
      </c>
      <c r="C993" s="136"/>
      <c r="D993" s="20" t="str">
        <f t="shared" si="258"/>
        <v/>
      </c>
      <c r="E993" s="17" t="str">
        <f t="shared" si="246"/>
        <v/>
      </c>
      <c r="F993" s="17" t="str">
        <f t="shared" si="247"/>
        <v/>
      </c>
      <c r="G993" s="17" t="str">
        <f t="shared" si="248"/>
        <v/>
      </c>
      <c r="H993" s="17" t="str">
        <f t="shared" si="259"/>
        <v/>
      </c>
      <c r="I993" s="17" t="str">
        <f t="shared" si="249"/>
        <v/>
      </c>
      <c r="J993" s="17" t="str">
        <f t="shared" si="250"/>
        <v/>
      </c>
      <c r="K993" s="17" t="str">
        <f t="shared" si="260"/>
        <v/>
      </c>
      <c r="L993" s="14" t="str">
        <f t="shared" si="257"/>
        <v/>
      </c>
      <c r="M993" s="14" t="str">
        <f t="shared" si="261"/>
        <v/>
      </c>
      <c r="N993" s="14" t="str">
        <f t="shared" si="256"/>
        <v/>
      </c>
      <c r="O993" s="14"/>
      <c r="P993" s="14"/>
      <c r="Q993" s="14"/>
      <c r="R993" s="14"/>
      <c r="S993" s="14" t="str">
        <f t="shared" si="251"/>
        <v/>
      </c>
      <c r="T993" s="14" t="str">
        <f t="shared" si="252"/>
        <v/>
      </c>
      <c r="U993" s="21" t="str">
        <f t="shared" si="253"/>
        <v/>
      </c>
      <c r="V993" s="6" t="str">
        <f t="shared" si="254"/>
        <v/>
      </c>
      <c r="W993" s="49"/>
    </row>
    <row r="994" spans="2:23" ht="13.5" customHeight="1" x14ac:dyDescent="0.25">
      <c r="B994" s="134" t="str">
        <f t="shared" si="255"/>
        <v/>
      </c>
      <c r="C994" s="136"/>
      <c r="D994" s="20" t="str">
        <f t="shared" si="258"/>
        <v/>
      </c>
      <c r="E994" s="17" t="str">
        <f t="shared" si="246"/>
        <v/>
      </c>
      <c r="F994" s="17" t="str">
        <f t="shared" si="247"/>
        <v/>
      </c>
      <c r="G994" s="17" t="str">
        <f t="shared" si="248"/>
        <v/>
      </c>
      <c r="H994" s="17" t="str">
        <f t="shared" si="259"/>
        <v/>
      </c>
      <c r="I994" s="17" t="str">
        <f t="shared" si="249"/>
        <v/>
      </c>
      <c r="J994" s="17" t="str">
        <f t="shared" si="250"/>
        <v/>
      </c>
      <c r="K994" s="17" t="str">
        <f t="shared" si="260"/>
        <v/>
      </c>
      <c r="L994" s="14" t="str">
        <f t="shared" si="257"/>
        <v/>
      </c>
      <c r="M994" s="14" t="str">
        <f t="shared" si="261"/>
        <v/>
      </c>
      <c r="N994" s="14" t="str">
        <f t="shared" si="256"/>
        <v/>
      </c>
      <c r="O994" s="14"/>
      <c r="P994" s="14"/>
      <c r="Q994" s="14"/>
      <c r="R994" s="14"/>
      <c r="S994" s="14" t="str">
        <f t="shared" si="251"/>
        <v/>
      </c>
      <c r="T994" s="14" t="str">
        <f t="shared" si="252"/>
        <v/>
      </c>
      <c r="U994" s="21" t="str">
        <f t="shared" si="253"/>
        <v/>
      </c>
      <c r="V994" s="6" t="str">
        <f t="shared" si="254"/>
        <v/>
      </c>
      <c r="W994" s="49"/>
    </row>
    <row r="995" spans="2:23" ht="13.5" customHeight="1" x14ac:dyDescent="0.25">
      <c r="B995" s="134" t="str">
        <f t="shared" si="255"/>
        <v/>
      </c>
      <c r="C995" s="136"/>
      <c r="D995" s="20" t="str">
        <f t="shared" si="258"/>
        <v/>
      </c>
      <c r="E995" s="17" t="str">
        <f t="shared" si="246"/>
        <v/>
      </c>
      <c r="F995" s="17" t="str">
        <f t="shared" si="247"/>
        <v/>
      </c>
      <c r="G995" s="17" t="str">
        <f t="shared" si="248"/>
        <v/>
      </c>
      <c r="H995" s="17" t="str">
        <f t="shared" si="259"/>
        <v/>
      </c>
      <c r="I995" s="17" t="str">
        <f t="shared" si="249"/>
        <v/>
      </c>
      <c r="J995" s="17" t="str">
        <f t="shared" si="250"/>
        <v/>
      </c>
      <c r="K995" s="17" t="str">
        <f t="shared" si="260"/>
        <v/>
      </c>
      <c r="L995" s="14" t="str">
        <f t="shared" si="257"/>
        <v/>
      </c>
      <c r="M995" s="14" t="str">
        <f t="shared" si="261"/>
        <v/>
      </c>
      <c r="N995" s="14" t="str">
        <f t="shared" si="256"/>
        <v/>
      </c>
      <c r="O995" s="14"/>
      <c r="P995" s="14"/>
      <c r="Q995" s="14"/>
      <c r="R995" s="14"/>
      <c r="S995" s="14" t="str">
        <f t="shared" si="251"/>
        <v/>
      </c>
      <c r="T995" s="14" t="str">
        <f t="shared" si="252"/>
        <v/>
      </c>
      <c r="U995" s="21" t="str">
        <f t="shared" si="253"/>
        <v/>
      </c>
      <c r="V995" s="6" t="str">
        <f t="shared" si="254"/>
        <v/>
      </c>
      <c r="W995" s="49"/>
    </row>
    <row r="996" spans="2:23" ht="13.5" customHeight="1" x14ac:dyDescent="0.25">
      <c r="B996" s="134" t="str">
        <f t="shared" si="255"/>
        <v/>
      </c>
      <c r="C996" s="136"/>
      <c r="D996" s="20" t="str">
        <f t="shared" si="258"/>
        <v/>
      </c>
      <c r="E996" s="17" t="str">
        <f t="shared" si="246"/>
        <v/>
      </c>
      <c r="F996" s="17" t="str">
        <f t="shared" si="247"/>
        <v/>
      </c>
      <c r="G996" s="17" t="str">
        <f t="shared" si="248"/>
        <v/>
      </c>
      <c r="H996" s="17" t="str">
        <f t="shared" si="259"/>
        <v/>
      </c>
      <c r="I996" s="17" t="str">
        <f t="shared" si="249"/>
        <v/>
      </c>
      <c r="J996" s="17" t="str">
        <f t="shared" si="250"/>
        <v/>
      </c>
      <c r="K996" s="17" t="str">
        <f t="shared" si="260"/>
        <v/>
      </c>
      <c r="L996" s="14" t="str">
        <f t="shared" si="257"/>
        <v/>
      </c>
      <c r="M996" s="14" t="str">
        <f t="shared" si="261"/>
        <v/>
      </c>
      <c r="N996" s="14" t="str">
        <f t="shared" si="256"/>
        <v/>
      </c>
      <c r="O996" s="14"/>
      <c r="P996" s="14"/>
      <c r="Q996" s="14"/>
      <c r="R996" s="14"/>
      <c r="S996" s="14" t="str">
        <f t="shared" si="251"/>
        <v/>
      </c>
      <c r="T996" s="14" t="str">
        <f t="shared" si="252"/>
        <v/>
      </c>
      <c r="U996" s="21" t="str">
        <f t="shared" si="253"/>
        <v/>
      </c>
      <c r="V996" s="6" t="str">
        <f t="shared" si="254"/>
        <v/>
      </c>
      <c r="W996" s="49"/>
    </row>
    <row r="997" spans="2:23" ht="13.5" customHeight="1" x14ac:dyDescent="0.25">
      <c r="B997" s="134" t="str">
        <f t="shared" si="255"/>
        <v/>
      </c>
      <c r="C997" s="136"/>
      <c r="D997" s="20" t="str">
        <f t="shared" si="258"/>
        <v/>
      </c>
      <c r="E997" s="17" t="str">
        <f t="shared" si="246"/>
        <v/>
      </c>
      <c r="F997" s="17" t="str">
        <f t="shared" si="247"/>
        <v/>
      </c>
      <c r="G997" s="17" t="str">
        <f t="shared" si="248"/>
        <v/>
      </c>
      <c r="H997" s="17" t="str">
        <f t="shared" si="259"/>
        <v/>
      </c>
      <c r="I997" s="17" t="str">
        <f t="shared" si="249"/>
        <v/>
      </c>
      <c r="J997" s="17" t="str">
        <f t="shared" si="250"/>
        <v/>
      </c>
      <c r="K997" s="17" t="str">
        <f t="shared" si="260"/>
        <v/>
      </c>
      <c r="L997" s="14" t="str">
        <f t="shared" si="257"/>
        <v/>
      </c>
      <c r="M997" s="14" t="str">
        <f t="shared" si="261"/>
        <v/>
      </c>
      <c r="N997" s="14" t="str">
        <f t="shared" si="256"/>
        <v/>
      </c>
      <c r="O997" s="14"/>
      <c r="P997" s="14"/>
      <c r="Q997" s="14"/>
      <c r="R997" s="14"/>
      <c r="S997" s="14" t="str">
        <f t="shared" si="251"/>
        <v/>
      </c>
      <c r="T997" s="14" t="str">
        <f t="shared" si="252"/>
        <v/>
      </c>
      <c r="U997" s="21" t="str">
        <f t="shared" si="253"/>
        <v/>
      </c>
      <c r="V997" s="6" t="str">
        <f t="shared" si="254"/>
        <v/>
      </c>
      <c r="W997" s="49"/>
    </row>
    <row r="998" spans="2:23" ht="13.5" customHeight="1" x14ac:dyDescent="0.25">
      <c r="B998" s="134" t="str">
        <f t="shared" si="255"/>
        <v/>
      </c>
      <c r="C998" s="136"/>
      <c r="D998" s="20" t="str">
        <f t="shared" si="258"/>
        <v/>
      </c>
      <c r="E998" s="17" t="str">
        <f t="shared" si="246"/>
        <v/>
      </c>
      <c r="F998" s="17" t="str">
        <f t="shared" si="247"/>
        <v/>
      </c>
      <c r="G998" s="17" t="str">
        <f t="shared" si="248"/>
        <v/>
      </c>
      <c r="H998" s="17" t="str">
        <f t="shared" si="259"/>
        <v/>
      </c>
      <c r="I998" s="17" t="str">
        <f t="shared" si="249"/>
        <v/>
      </c>
      <c r="J998" s="17" t="str">
        <f t="shared" si="250"/>
        <v/>
      </c>
      <c r="K998" s="17" t="str">
        <f t="shared" si="260"/>
        <v/>
      </c>
      <c r="L998" s="14" t="str">
        <f t="shared" si="257"/>
        <v/>
      </c>
      <c r="M998" s="14" t="str">
        <f t="shared" si="261"/>
        <v/>
      </c>
      <c r="N998" s="14" t="str">
        <f t="shared" si="256"/>
        <v/>
      </c>
      <c r="O998" s="14"/>
      <c r="P998" s="14"/>
      <c r="Q998" s="14"/>
      <c r="R998" s="14"/>
      <c r="S998" s="14" t="str">
        <f t="shared" si="251"/>
        <v/>
      </c>
      <c r="T998" s="14" t="str">
        <f t="shared" si="252"/>
        <v/>
      </c>
      <c r="U998" s="21" t="str">
        <f t="shared" si="253"/>
        <v/>
      </c>
      <c r="V998" s="6" t="str">
        <f t="shared" si="254"/>
        <v/>
      </c>
      <c r="W998" s="49"/>
    </row>
    <row r="999" spans="2:23" ht="13.5" customHeight="1" x14ac:dyDescent="0.25">
      <c r="B999" s="134" t="str">
        <f t="shared" si="255"/>
        <v/>
      </c>
      <c r="C999" s="136"/>
      <c r="D999" s="20" t="str">
        <f t="shared" si="258"/>
        <v/>
      </c>
      <c r="E999" s="17" t="str">
        <f t="shared" si="246"/>
        <v/>
      </c>
      <c r="F999" s="17" t="str">
        <f t="shared" si="247"/>
        <v/>
      </c>
      <c r="G999" s="17" t="str">
        <f t="shared" si="248"/>
        <v/>
      </c>
      <c r="H999" s="17" t="str">
        <f t="shared" si="259"/>
        <v/>
      </c>
      <c r="I999" s="17" t="str">
        <f t="shared" si="249"/>
        <v/>
      </c>
      <c r="J999" s="17" t="str">
        <f t="shared" si="250"/>
        <v/>
      </c>
      <c r="K999" s="17" t="str">
        <f t="shared" si="260"/>
        <v/>
      </c>
      <c r="L999" s="14" t="str">
        <f t="shared" si="257"/>
        <v/>
      </c>
      <c r="M999" s="14" t="str">
        <f t="shared" si="261"/>
        <v/>
      </c>
      <c r="N999" s="14" t="str">
        <f t="shared" si="256"/>
        <v/>
      </c>
      <c r="O999" s="14"/>
      <c r="P999" s="14"/>
      <c r="Q999" s="14"/>
      <c r="R999" s="14"/>
      <c r="S999" s="14" t="str">
        <f t="shared" si="251"/>
        <v/>
      </c>
      <c r="T999" s="14" t="str">
        <f t="shared" si="252"/>
        <v/>
      </c>
      <c r="U999" s="21" t="str">
        <f t="shared" si="253"/>
        <v/>
      </c>
      <c r="V999" s="6" t="str">
        <f t="shared" si="254"/>
        <v/>
      </c>
      <c r="W999" s="49"/>
    </row>
    <row r="1000" spans="2:23" ht="13.5" customHeight="1" x14ac:dyDescent="0.25">
      <c r="B1000" s="134" t="str">
        <f t="shared" si="255"/>
        <v/>
      </c>
      <c r="C1000" s="136"/>
      <c r="D1000" s="20" t="str">
        <f t="shared" si="258"/>
        <v/>
      </c>
      <c r="E1000" s="17" t="str">
        <f t="shared" si="246"/>
        <v/>
      </c>
      <c r="F1000" s="17" t="str">
        <f t="shared" si="247"/>
        <v/>
      </c>
      <c r="G1000" s="17" t="str">
        <f t="shared" si="248"/>
        <v/>
      </c>
      <c r="H1000" s="17" t="str">
        <f t="shared" si="259"/>
        <v/>
      </c>
      <c r="I1000" s="17" t="str">
        <f t="shared" si="249"/>
        <v/>
      </c>
      <c r="J1000" s="17" t="str">
        <f t="shared" si="250"/>
        <v/>
      </c>
      <c r="K1000" s="17" t="str">
        <f t="shared" si="260"/>
        <v/>
      </c>
      <c r="L1000" s="14" t="str">
        <f t="shared" si="257"/>
        <v/>
      </c>
      <c r="M1000" s="14" t="str">
        <f t="shared" si="261"/>
        <v/>
      </c>
      <c r="N1000" s="14" t="str">
        <f t="shared" si="256"/>
        <v/>
      </c>
      <c r="O1000" s="14"/>
      <c r="P1000" s="14"/>
      <c r="Q1000" s="14"/>
      <c r="R1000" s="14"/>
      <c r="S1000" s="14" t="str">
        <f t="shared" si="251"/>
        <v/>
      </c>
      <c r="T1000" s="14" t="str">
        <f t="shared" si="252"/>
        <v/>
      </c>
      <c r="U1000" s="21" t="str">
        <f t="shared" si="253"/>
        <v/>
      </c>
      <c r="V1000" s="6" t="str">
        <f t="shared" si="254"/>
        <v/>
      </c>
      <c r="W1000" s="49"/>
    </row>
    <row r="1001" spans="2:23" ht="13.5" customHeight="1" x14ac:dyDescent="0.25">
      <c r="B1001" s="134" t="str">
        <f t="shared" si="255"/>
        <v/>
      </c>
      <c r="C1001" s="136"/>
      <c r="D1001" s="20" t="str">
        <f t="shared" si="258"/>
        <v/>
      </c>
      <c r="E1001" s="17" t="str">
        <f t="shared" si="246"/>
        <v/>
      </c>
      <c r="F1001" s="17" t="str">
        <f t="shared" si="247"/>
        <v/>
      </c>
      <c r="G1001" s="17" t="str">
        <f t="shared" si="248"/>
        <v/>
      </c>
      <c r="H1001" s="17" t="str">
        <f t="shared" si="259"/>
        <v/>
      </c>
      <c r="I1001" s="17" t="str">
        <f t="shared" si="249"/>
        <v/>
      </c>
      <c r="J1001" s="17" t="str">
        <f t="shared" si="250"/>
        <v/>
      </c>
      <c r="K1001" s="17" t="str">
        <f t="shared" si="260"/>
        <v/>
      </c>
      <c r="L1001" s="14" t="str">
        <f t="shared" si="257"/>
        <v/>
      </c>
      <c r="M1001" s="14" t="str">
        <f t="shared" si="261"/>
        <v/>
      </c>
      <c r="N1001" s="14" t="str">
        <f t="shared" si="256"/>
        <v/>
      </c>
      <c r="O1001" s="14"/>
      <c r="P1001" s="14"/>
      <c r="Q1001" s="14"/>
      <c r="R1001" s="14"/>
      <c r="S1001" s="14" t="str">
        <f t="shared" si="251"/>
        <v/>
      </c>
      <c r="T1001" s="14" t="str">
        <f t="shared" si="252"/>
        <v/>
      </c>
      <c r="U1001" s="21" t="str">
        <f t="shared" si="253"/>
        <v/>
      </c>
      <c r="V1001" s="6" t="str">
        <f t="shared" si="254"/>
        <v/>
      </c>
      <c r="W1001" s="49"/>
    </row>
  </sheetData>
  <sheetProtection password="CEBE" sheet="1" objects="1" scenarios="1" selectLockedCells="1"/>
  <mergeCells count="23">
    <mergeCell ref="X1:AH1"/>
    <mergeCell ref="AG28:AH28"/>
    <mergeCell ref="AG29:AH29"/>
    <mergeCell ref="AG15:AH15"/>
    <mergeCell ref="AG16:AH16"/>
    <mergeCell ref="AG17:AH17"/>
    <mergeCell ref="AG4:AH5"/>
    <mergeCell ref="AJ25:AL25"/>
    <mergeCell ref="AJ27:AL32"/>
    <mergeCell ref="AJ26:AL26"/>
    <mergeCell ref="AG2:AH2"/>
    <mergeCell ref="AJ13:AL13"/>
    <mergeCell ref="AK14:AL1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K23:AL23"/>
    <mergeCell ref="AK24:AL24"/>
  </mergeCells>
  <conditionalFormatting sqref="N21:T1001">
    <cfRule type="cellIs" dxfId="5" priority="5" stopIfTrue="1" operator="equal">
      <formula>"YES"</formula>
    </cfRule>
  </conditionalFormatting>
  <conditionalFormatting sqref="V2:V1001">
    <cfRule type="cellIs" dxfId="4" priority="9" stopIfTrue="1" operator="equal">
      <formula>"UNSTABLE"</formula>
    </cfRule>
  </conditionalFormatting>
  <conditionalFormatting sqref="N2:U2 N3:T1001 U2:U1001">
    <cfRule type="cellIs" dxfId="3" priority="8" stopIfTrue="1" operator="greaterThanOrEqual">
      <formula>"S"</formula>
    </cfRule>
  </conditionalFormatting>
  <conditionalFormatting sqref="M2:M26 L21:M1001">
    <cfRule type="cellIs" dxfId="2" priority="1" stopIfTrue="1" operator="equal">
      <formula>"YES"</formula>
    </cfRule>
  </conditionalFormatting>
  <conditionalFormatting sqref="L2:M1001">
    <cfRule type="cellIs" dxfId="1" priority="2" stopIfTrue="1" operator="equal">
      <formula>"YES"</formula>
    </cfRule>
  </conditionalFormatting>
  <printOptions horizontalCentered="1"/>
  <pageMargins left="0.22" right="0.98" top="0.51" bottom="0.63" header="0.5" footer="0.5"/>
  <pageSetup scale="95" orientation="landscape" horizontalDpi="4294967294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35</xdr:col>
                <xdr:colOff>25400</xdr:colOff>
                <xdr:row>1</xdr:row>
                <xdr:rowOff>25400</xdr:rowOff>
              </from>
              <to>
                <xdr:col>39</xdr:col>
                <xdr:colOff>95250</xdr:colOff>
                <xdr:row>8</xdr:row>
                <xdr:rowOff>133350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2001"/>
  <sheetViews>
    <sheetView showGridLines="0" showOutlineSymbols="0" zoomScaleNormal="100" workbookViewId="0">
      <pane ySplit="1" topLeftCell="A2" activePane="bottomLeft" state="frozen"/>
      <selection activeCell="B12" sqref="B12"/>
      <selection pane="bottomLeft" activeCell="B20" sqref="B20"/>
    </sheetView>
  </sheetViews>
  <sheetFormatPr defaultColWidth="9.1796875" defaultRowHeight="15.5" x14ac:dyDescent="0.25"/>
  <cols>
    <col min="1" max="1" width="10.54296875" style="78" bestFit="1" customWidth="1"/>
    <col min="2" max="2" width="34.7265625" style="85" customWidth="1"/>
    <col min="3" max="3" width="17.81640625" style="116" customWidth="1"/>
    <col min="4" max="10" width="11.54296875" style="116" bestFit="1" customWidth="1"/>
    <col min="11" max="11" width="9.1796875" style="116"/>
    <col min="12" max="12" width="11.54296875" style="116" bestFit="1" customWidth="1"/>
    <col min="13" max="16384" width="9.1796875" style="116"/>
  </cols>
  <sheetData>
    <row r="1" spans="1:3" s="115" customFormat="1" ht="18" customHeight="1" x14ac:dyDescent="0.25">
      <c r="A1" s="78" t="s">
        <v>84</v>
      </c>
      <c r="B1" s="79" t="str">
        <f>'2a Data Collection'!C1</f>
        <v>My Output</v>
      </c>
      <c r="C1" s="114" t="s">
        <v>101</v>
      </c>
    </row>
    <row r="2" spans="1:3" x14ac:dyDescent="0.25">
      <c r="A2" s="78">
        <v>1</v>
      </c>
      <c r="B2" s="85">
        <f ca="1">IF('2a Data Collection'!C2="","",'2a Data Collection'!C2)</f>
        <v>13</v>
      </c>
    </row>
    <row r="3" spans="1:3" x14ac:dyDescent="0.25">
      <c r="A3" s="78">
        <v>2</v>
      </c>
      <c r="B3" s="85">
        <f ca="1">IF('2a Data Collection'!C3="","",'2a Data Collection'!C3)</f>
        <v>48</v>
      </c>
    </row>
    <row r="4" spans="1:3" x14ac:dyDescent="0.25">
      <c r="A4" s="78">
        <v>3</v>
      </c>
      <c r="B4" s="85">
        <f ca="1">IF('2a Data Collection'!C4="","",'2a Data Collection'!C4)</f>
        <v>12</v>
      </c>
    </row>
    <row r="5" spans="1:3" x14ac:dyDescent="0.25">
      <c r="A5" s="78">
        <v>4</v>
      </c>
      <c r="B5" s="85">
        <f ca="1">IF('2a Data Collection'!C5="","",'2a Data Collection'!C5)</f>
        <v>13</v>
      </c>
    </row>
    <row r="6" spans="1:3" x14ac:dyDescent="0.25">
      <c r="A6" s="78">
        <v>5</v>
      </c>
      <c r="B6" s="85">
        <f ca="1">IF('2a Data Collection'!C6="","",'2a Data Collection'!C6)</f>
        <v>25</v>
      </c>
    </row>
    <row r="7" spans="1:3" x14ac:dyDescent="0.25">
      <c r="A7" s="78">
        <v>6</v>
      </c>
      <c r="B7" s="85">
        <f>IF('2a Data Collection'!C7="","",'2a Data Collection'!C7)</f>
        <v>100</v>
      </c>
    </row>
    <row r="8" spans="1:3" x14ac:dyDescent="0.25">
      <c r="A8" s="78">
        <v>7</v>
      </c>
      <c r="B8" s="85">
        <f>IF('2a Data Collection'!C8="","",'2a Data Collection'!C8)</f>
        <v>145</v>
      </c>
    </row>
    <row r="9" spans="1:3" x14ac:dyDescent="0.25">
      <c r="A9" s="78">
        <v>8</v>
      </c>
      <c r="B9" s="85">
        <f ca="1">IF('2a Data Collection'!C9="","",'2a Data Collection'!C9)</f>
        <v>19</v>
      </c>
    </row>
    <row r="10" spans="1:3" x14ac:dyDescent="0.25">
      <c r="A10" s="78">
        <v>9</v>
      </c>
      <c r="B10" s="85">
        <f ca="1">IF('2a Data Collection'!C10="","",'2a Data Collection'!C10)</f>
        <v>36</v>
      </c>
    </row>
    <row r="11" spans="1:3" x14ac:dyDescent="0.25">
      <c r="A11" s="78">
        <v>10</v>
      </c>
      <c r="B11" s="85">
        <f ca="1">IF('2a Data Collection'!C11="","",'2a Data Collection'!C11)</f>
        <v>34</v>
      </c>
    </row>
    <row r="12" spans="1:3" x14ac:dyDescent="0.25">
      <c r="A12" s="78">
        <v>11</v>
      </c>
      <c r="B12" s="85">
        <f ca="1">IF('2a Data Collection'!C12="","",'2a Data Collection'!C12)</f>
        <v>37</v>
      </c>
    </row>
    <row r="13" spans="1:3" x14ac:dyDescent="0.25">
      <c r="A13" s="78">
        <v>12</v>
      </c>
      <c r="B13" s="85">
        <f ca="1">IF('2a Data Collection'!C13="","",'2a Data Collection'!C13)</f>
        <v>13</v>
      </c>
    </row>
    <row r="14" spans="1:3" x14ac:dyDescent="0.25">
      <c r="A14" s="78">
        <v>13</v>
      </c>
      <c r="B14" s="85">
        <f ca="1">IF('2a Data Collection'!C14="","",'2a Data Collection'!C14)</f>
        <v>36</v>
      </c>
    </row>
    <row r="15" spans="1:3" x14ac:dyDescent="0.25">
      <c r="A15" s="78">
        <v>14</v>
      </c>
      <c r="B15" s="85">
        <f ca="1">IF('2a Data Collection'!C15="","",'2a Data Collection'!C15)</f>
        <v>34</v>
      </c>
    </row>
    <row r="16" spans="1:3" x14ac:dyDescent="0.25">
      <c r="A16" s="78">
        <v>15</v>
      </c>
      <c r="B16" s="85">
        <f ca="1">IF('2a Data Collection'!C16="","",'2a Data Collection'!C16)</f>
        <v>57</v>
      </c>
    </row>
    <row r="17" spans="1:2" x14ac:dyDescent="0.25">
      <c r="A17" s="78">
        <v>16</v>
      </c>
      <c r="B17" s="85">
        <f ca="1">IF('2a Data Collection'!C17="","",'2a Data Collection'!C17)</f>
        <v>42</v>
      </c>
    </row>
    <row r="18" spans="1:2" x14ac:dyDescent="0.25">
      <c r="A18" s="78">
        <v>17</v>
      </c>
      <c r="B18" s="85">
        <f ca="1">IF('2a Data Collection'!C18="","",'2a Data Collection'!C18)</f>
        <v>25</v>
      </c>
    </row>
    <row r="19" spans="1:2" x14ac:dyDescent="0.25">
      <c r="A19" s="78">
        <v>18</v>
      </c>
      <c r="B19" s="85">
        <f ca="1">IF('2a Data Collection'!C19="","",'2a Data Collection'!C19)</f>
        <v>41</v>
      </c>
    </row>
    <row r="20" spans="1:2" x14ac:dyDescent="0.25">
      <c r="A20" s="78">
        <v>19</v>
      </c>
      <c r="B20" s="85">
        <f ca="1">IF('2a Data Collection'!C20="","",'2a Data Collection'!C20)</f>
        <v>26</v>
      </c>
    </row>
    <row r="21" spans="1:2" x14ac:dyDescent="0.25">
      <c r="A21" s="78">
        <v>20</v>
      </c>
      <c r="B21" s="85">
        <f ca="1">IF('2a Data Collection'!C21="","",'2a Data Collection'!C21)</f>
        <v>22</v>
      </c>
    </row>
    <row r="22" spans="1:2" x14ac:dyDescent="0.25">
      <c r="A22" s="78">
        <v>21</v>
      </c>
      <c r="B22" s="85">
        <f ca="1">IF('2a Data Collection'!C22="","",'2a Data Collection'!C22)</f>
        <v>56</v>
      </c>
    </row>
    <row r="23" spans="1:2" x14ac:dyDescent="0.25">
      <c r="A23" s="78">
        <v>22</v>
      </c>
      <c r="B23" s="85">
        <f ca="1">IF('2a Data Collection'!C23="","",'2a Data Collection'!C23)</f>
        <v>52</v>
      </c>
    </row>
    <row r="24" spans="1:2" x14ac:dyDescent="0.25">
      <c r="A24" s="78">
        <v>23</v>
      </c>
      <c r="B24" s="85">
        <f ca="1">IF('2a Data Collection'!C24="","",'2a Data Collection'!C24)</f>
        <v>52</v>
      </c>
    </row>
    <row r="25" spans="1:2" x14ac:dyDescent="0.25">
      <c r="A25" s="78">
        <v>24</v>
      </c>
      <c r="B25" s="85">
        <f ca="1">IF('2a Data Collection'!C25="","",'2a Data Collection'!C25)</f>
        <v>31</v>
      </c>
    </row>
    <row r="26" spans="1:2" x14ac:dyDescent="0.25">
      <c r="A26" s="78">
        <v>25</v>
      </c>
      <c r="B26" s="85">
        <f ca="1">IF('2a Data Collection'!C26="","",'2a Data Collection'!C26)</f>
        <v>51</v>
      </c>
    </row>
    <row r="27" spans="1:2" x14ac:dyDescent="0.25">
      <c r="A27" s="78">
        <v>26</v>
      </c>
      <c r="B27" s="85">
        <f ca="1">IF('2a Data Collection'!C27="","",'2a Data Collection'!C27)</f>
        <v>26</v>
      </c>
    </row>
    <row r="28" spans="1:2" x14ac:dyDescent="0.25">
      <c r="A28" s="78">
        <v>27</v>
      </c>
      <c r="B28" s="85">
        <f ca="1">IF('2a Data Collection'!C28="","",'2a Data Collection'!C28)</f>
        <v>56</v>
      </c>
    </row>
    <row r="29" spans="1:2" x14ac:dyDescent="0.25">
      <c r="A29" s="78">
        <v>28</v>
      </c>
      <c r="B29" s="85">
        <f ca="1">IF('2a Data Collection'!C29="","",'2a Data Collection'!C29)</f>
        <v>14</v>
      </c>
    </row>
    <row r="30" spans="1:2" x14ac:dyDescent="0.25">
      <c r="A30" s="78">
        <v>29</v>
      </c>
      <c r="B30" s="85">
        <f ca="1">IF('2a Data Collection'!C30="","",'2a Data Collection'!C30)</f>
        <v>40</v>
      </c>
    </row>
    <row r="31" spans="1:2" x14ac:dyDescent="0.25">
      <c r="A31" s="78">
        <v>30</v>
      </c>
      <c r="B31" s="85">
        <f ca="1">IF('2a Data Collection'!C31="","",'2a Data Collection'!C31)</f>
        <v>53</v>
      </c>
    </row>
    <row r="32" spans="1:2" x14ac:dyDescent="0.25">
      <c r="A32" s="78">
        <v>31</v>
      </c>
      <c r="B32" s="85">
        <f ca="1">IF('2a Data Collection'!C32="","",'2a Data Collection'!C32)</f>
        <v>29</v>
      </c>
    </row>
    <row r="33" spans="1:2" x14ac:dyDescent="0.25">
      <c r="A33" s="78">
        <v>32</v>
      </c>
      <c r="B33" s="85">
        <f ca="1">IF('2a Data Collection'!C33="","",'2a Data Collection'!C33)</f>
        <v>53</v>
      </c>
    </row>
    <row r="34" spans="1:2" x14ac:dyDescent="0.25">
      <c r="A34" s="78">
        <v>33</v>
      </c>
      <c r="B34" s="85">
        <f ca="1">IF('2a Data Collection'!C34="","",'2a Data Collection'!C34)</f>
        <v>41</v>
      </c>
    </row>
    <row r="35" spans="1:2" x14ac:dyDescent="0.25">
      <c r="A35" s="78">
        <v>34</v>
      </c>
      <c r="B35" s="85">
        <f ca="1">IF('2a Data Collection'!C35="","",'2a Data Collection'!C35)</f>
        <v>12</v>
      </c>
    </row>
    <row r="36" spans="1:2" x14ac:dyDescent="0.25">
      <c r="A36" s="78">
        <v>35</v>
      </c>
      <c r="B36" s="85">
        <f ca="1">IF('2a Data Collection'!C36="","",'2a Data Collection'!C36)</f>
        <v>34</v>
      </c>
    </row>
    <row r="37" spans="1:2" x14ac:dyDescent="0.25">
      <c r="A37" s="78">
        <v>36</v>
      </c>
      <c r="B37" s="85">
        <f ca="1">IF('2a Data Collection'!C37="","",'2a Data Collection'!C37)</f>
        <v>27</v>
      </c>
    </row>
    <row r="38" spans="1:2" x14ac:dyDescent="0.25">
      <c r="A38" s="78">
        <v>37</v>
      </c>
      <c r="B38" s="85">
        <f ca="1">IF('2a Data Collection'!C38="","",'2a Data Collection'!C38)</f>
        <v>22</v>
      </c>
    </row>
    <row r="39" spans="1:2" x14ac:dyDescent="0.25">
      <c r="A39" s="78">
        <v>38</v>
      </c>
      <c r="B39" s="85">
        <f ca="1">IF('2a Data Collection'!C39="","",'2a Data Collection'!C39)</f>
        <v>30</v>
      </c>
    </row>
    <row r="40" spans="1:2" x14ac:dyDescent="0.25">
      <c r="A40" s="78">
        <v>39</v>
      </c>
      <c r="B40" s="85">
        <f ca="1">IF('2a Data Collection'!C40="","",'2a Data Collection'!C40)</f>
        <v>17</v>
      </c>
    </row>
    <row r="41" spans="1:2" x14ac:dyDescent="0.25">
      <c r="A41" s="78">
        <v>40</v>
      </c>
      <c r="B41" s="85">
        <f ca="1">IF('2a Data Collection'!C41="","",'2a Data Collection'!C41)</f>
        <v>17</v>
      </c>
    </row>
    <row r="42" spans="1:2" x14ac:dyDescent="0.25">
      <c r="A42" s="78">
        <v>41</v>
      </c>
      <c r="B42" s="85">
        <f ca="1">IF('2a Data Collection'!C42="","",'2a Data Collection'!C42)</f>
        <v>51</v>
      </c>
    </row>
    <row r="43" spans="1:2" x14ac:dyDescent="0.25">
      <c r="A43" s="78">
        <v>42</v>
      </c>
      <c r="B43" s="85">
        <f ca="1">IF('2a Data Collection'!C43="","",'2a Data Collection'!C43)</f>
        <v>16</v>
      </c>
    </row>
    <row r="44" spans="1:2" x14ac:dyDescent="0.25">
      <c r="A44" s="78">
        <v>43</v>
      </c>
      <c r="B44" s="85">
        <f ca="1">IF('2a Data Collection'!C44="","",'2a Data Collection'!C44)</f>
        <v>47</v>
      </c>
    </row>
    <row r="45" spans="1:2" x14ac:dyDescent="0.25">
      <c r="A45" s="78">
        <v>44</v>
      </c>
      <c r="B45" s="85">
        <f ca="1">IF('2a Data Collection'!C45="","",'2a Data Collection'!C45)</f>
        <v>34</v>
      </c>
    </row>
    <row r="46" spans="1:2" x14ac:dyDescent="0.25">
      <c r="A46" s="78">
        <v>45</v>
      </c>
      <c r="B46" s="85">
        <f ca="1">IF('2a Data Collection'!C46="","",'2a Data Collection'!C46)</f>
        <v>58</v>
      </c>
    </row>
    <row r="47" spans="1:2" x14ac:dyDescent="0.25">
      <c r="A47" s="78">
        <v>46</v>
      </c>
      <c r="B47" s="85">
        <f ca="1">IF('2a Data Collection'!C47="","",'2a Data Collection'!C47)</f>
        <v>59</v>
      </c>
    </row>
    <row r="48" spans="1:2" x14ac:dyDescent="0.25">
      <c r="A48" s="78">
        <v>47</v>
      </c>
      <c r="B48" s="85">
        <f ca="1">IF('2a Data Collection'!C48="","",'2a Data Collection'!C48)</f>
        <v>55</v>
      </c>
    </row>
    <row r="49" spans="1:2" x14ac:dyDescent="0.25">
      <c r="A49" s="78">
        <v>48</v>
      </c>
      <c r="B49" s="85">
        <f ca="1">IF('2a Data Collection'!C49="","",'2a Data Collection'!C49)</f>
        <v>49</v>
      </c>
    </row>
    <row r="50" spans="1:2" x14ac:dyDescent="0.25">
      <c r="A50" s="78">
        <v>49</v>
      </c>
      <c r="B50" s="85">
        <f ca="1">IF('2a Data Collection'!C50="","",'2a Data Collection'!C50)</f>
        <v>47</v>
      </c>
    </row>
    <row r="51" spans="1:2" x14ac:dyDescent="0.25">
      <c r="A51" s="78">
        <v>50</v>
      </c>
      <c r="B51" s="85">
        <f ca="1">IF('2a Data Collection'!C51="","",'2a Data Collection'!C51)</f>
        <v>57</v>
      </c>
    </row>
    <row r="52" spans="1:2" x14ac:dyDescent="0.25">
      <c r="A52" s="78">
        <v>51</v>
      </c>
      <c r="B52" s="85">
        <f ca="1">IF('2a Data Collection'!C52="","",'2a Data Collection'!C52)</f>
        <v>15</v>
      </c>
    </row>
    <row r="53" spans="1:2" x14ac:dyDescent="0.25">
      <c r="A53" s="78">
        <v>52</v>
      </c>
      <c r="B53" s="85">
        <f ca="1">IF('2a Data Collection'!C53="","",'2a Data Collection'!C53)</f>
        <v>36</v>
      </c>
    </row>
    <row r="54" spans="1:2" x14ac:dyDescent="0.25">
      <c r="A54" s="78">
        <v>53</v>
      </c>
      <c r="B54" s="85">
        <f ca="1">IF('2a Data Collection'!C54="","",'2a Data Collection'!C54)</f>
        <v>37</v>
      </c>
    </row>
    <row r="55" spans="1:2" x14ac:dyDescent="0.25">
      <c r="A55" s="78">
        <v>54</v>
      </c>
      <c r="B55" s="85">
        <f ca="1">IF('2a Data Collection'!C55="","",'2a Data Collection'!C55)</f>
        <v>28</v>
      </c>
    </row>
    <row r="56" spans="1:2" x14ac:dyDescent="0.25">
      <c r="A56" s="78">
        <v>55</v>
      </c>
      <c r="B56" s="85">
        <f ca="1">IF('2a Data Collection'!C56="","",'2a Data Collection'!C56)</f>
        <v>28</v>
      </c>
    </row>
    <row r="57" spans="1:2" x14ac:dyDescent="0.25">
      <c r="A57" s="78">
        <v>56</v>
      </c>
      <c r="B57" s="85">
        <f ca="1">IF('2a Data Collection'!C57="","",'2a Data Collection'!C57)</f>
        <v>22</v>
      </c>
    </row>
    <row r="58" spans="1:2" x14ac:dyDescent="0.25">
      <c r="A58" s="78">
        <v>57</v>
      </c>
      <c r="B58" s="85">
        <f ca="1">IF('2a Data Collection'!C58="","",'2a Data Collection'!C58)</f>
        <v>45</v>
      </c>
    </row>
    <row r="59" spans="1:2" x14ac:dyDescent="0.25">
      <c r="A59" s="78">
        <v>58</v>
      </c>
      <c r="B59" s="85">
        <f ca="1">IF('2a Data Collection'!C59="","",'2a Data Collection'!C59)</f>
        <v>38</v>
      </c>
    </row>
    <row r="60" spans="1:2" x14ac:dyDescent="0.25">
      <c r="A60" s="78">
        <v>59</v>
      </c>
      <c r="B60" s="85">
        <f ca="1">IF('2a Data Collection'!C60="","",'2a Data Collection'!C60)</f>
        <v>29</v>
      </c>
    </row>
    <row r="61" spans="1:2" x14ac:dyDescent="0.25">
      <c r="A61" s="78">
        <v>60</v>
      </c>
      <c r="B61" s="85">
        <f ca="1">IF('2a Data Collection'!C61="","",'2a Data Collection'!C61)</f>
        <v>28</v>
      </c>
    </row>
    <row r="62" spans="1:2" x14ac:dyDescent="0.25">
      <c r="A62" s="78">
        <v>61</v>
      </c>
      <c r="B62" s="85">
        <f ca="1">IF('2a Data Collection'!C62="","",'2a Data Collection'!C62)</f>
        <v>25</v>
      </c>
    </row>
    <row r="63" spans="1:2" x14ac:dyDescent="0.25">
      <c r="A63" s="78">
        <v>62</v>
      </c>
      <c r="B63" s="85">
        <f ca="1">IF('2a Data Collection'!C63="","",'2a Data Collection'!C63)</f>
        <v>51</v>
      </c>
    </row>
    <row r="64" spans="1:2" x14ac:dyDescent="0.25">
      <c r="A64" s="78">
        <v>63</v>
      </c>
      <c r="B64" s="85">
        <f ca="1">IF('2a Data Collection'!C64="","",'2a Data Collection'!C64)</f>
        <v>46</v>
      </c>
    </row>
    <row r="65" spans="1:2" x14ac:dyDescent="0.25">
      <c r="A65" s="78">
        <v>64</v>
      </c>
      <c r="B65" s="85" t="str">
        <f>IF('2a Data Collection'!C65="","",'2a Data Collection'!C65)</f>
        <v/>
      </c>
    </row>
    <row r="66" spans="1:2" x14ac:dyDescent="0.25">
      <c r="A66" s="78">
        <v>65</v>
      </c>
      <c r="B66" s="85" t="str">
        <f>IF('2a Data Collection'!C66="","",'2a Data Collection'!C66)</f>
        <v/>
      </c>
    </row>
    <row r="67" spans="1:2" x14ac:dyDescent="0.25">
      <c r="A67" s="78">
        <v>66</v>
      </c>
      <c r="B67" s="85" t="str">
        <f>IF('2a Data Collection'!C67="","",'2a Data Collection'!C67)</f>
        <v/>
      </c>
    </row>
    <row r="68" spans="1:2" x14ac:dyDescent="0.25">
      <c r="A68" s="78">
        <v>67</v>
      </c>
      <c r="B68" s="85" t="str">
        <f>IF('2a Data Collection'!C68="","",'2a Data Collection'!C68)</f>
        <v/>
      </c>
    </row>
    <row r="69" spans="1:2" x14ac:dyDescent="0.25">
      <c r="A69" s="78">
        <v>68</v>
      </c>
      <c r="B69" s="85" t="str">
        <f>IF('2a Data Collection'!C69="","",'2a Data Collection'!C69)</f>
        <v/>
      </c>
    </row>
    <row r="70" spans="1:2" x14ac:dyDescent="0.25">
      <c r="A70" s="78">
        <v>69</v>
      </c>
      <c r="B70" s="85" t="str">
        <f>IF('2a Data Collection'!C70="","",'2a Data Collection'!C70)</f>
        <v/>
      </c>
    </row>
    <row r="71" spans="1:2" x14ac:dyDescent="0.25">
      <c r="A71" s="78">
        <v>70</v>
      </c>
      <c r="B71" s="85" t="str">
        <f>IF('2a Data Collection'!C71="","",'2a Data Collection'!C71)</f>
        <v/>
      </c>
    </row>
    <row r="72" spans="1:2" x14ac:dyDescent="0.25">
      <c r="A72" s="78">
        <v>71</v>
      </c>
      <c r="B72" s="85" t="str">
        <f>IF('2a Data Collection'!C72="","",'2a Data Collection'!C72)</f>
        <v/>
      </c>
    </row>
    <row r="73" spans="1:2" x14ac:dyDescent="0.25">
      <c r="A73" s="78">
        <v>72</v>
      </c>
      <c r="B73" s="85" t="str">
        <f>IF('2a Data Collection'!C73="","",'2a Data Collection'!C73)</f>
        <v/>
      </c>
    </row>
    <row r="74" spans="1:2" x14ac:dyDescent="0.25">
      <c r="A74" s="78">
        <v>73</v>
      </c>
      <c r="B74" s="85" t="str">
        <f>IF('2a Data Collection'!C74="","",'2a Data Collection'!C74)</f>
        <v/>
      </c>
    </row>
    <row r="75" spans="1:2" x14ac:dyDescent="0.25">
      <c r="A75" s="78">
        <v>74</v>
      </c>
      <c r="B75" s="85" t="str">
        <f>IF('2a Data Collection'!C75="","",'2a Data Collection'!C75)</f>
        <v/>
      </c>
    </row>
    <row r="76" spans="1:2" x14ac:dyDescent="0.25">
      <c r="A76" s="78">
        <v>75</v>
      </c>
      <c r="B76" s="85" t="str">
        <f>IF('2a Data Collection'!C76="","",'2a Data Collection'!C76)</f>
        <v/>
      </c>
    </row>
    <row r="77" spans="1:2" x14ac:dyDescent="0.25">
      <c r="A77" s="78">
        <v>76</v>
      </c>
      <c r="B77" s="85" t="str">
        <f>IF('2a Data Collection'!C77="","",'2a Data Collection'!C77)</f>
        <v/>
      </c>
    </row>
    <row r="78" spans="1:2" x14ac:dyDescent="0.25">
      <c r="A78" s="78">
        <v>77</v>
      </c>
      <c r="B78" s="85" t="str">
        <f>IF('2a Data Collection'!C78="","",'2a Data Collection'!C78)</f>
        <v/>
      </c>
    </row>
    <row r="79" spans="1:2" x14ac:dyDescent="0.25">
      <c r="A79" s="78">
        <v>78</v>
      </c>
      <c r="B79" s="85" t="str">
        <f>IF('2a Data Collection'!C79="","",'2a Data Collection'!C79)</f>
        <v/>
      </c>
    </row>
    <row r="80" spans="1:2" x14ac:dyDescent="0.25">
      <c r="A80" s="78">
        <v>79</v>
      </c>
      <c r="B80" s="85" t="str">
        <f>IF('2a Data Collection'!C80="","",'2a Data Collection'!C80)</f>
        <v/>
      </c>
    </row>
    <row r="81" spans="1:2" x14ac:dyDescent="0.25">
      <c r="A81" s="78">
        <v>80</v>
      </c>
      <c r="B81" s="85" t="str">
        <f>IF('2a Data Collection'!C81="","",'2a Data Collection'!C81)</f>
        <v/>
      </c>
    </row>
    <row r="82" spans="1:2" x14ac:dyDescent="0.25">
      <c r="A82" s="78">
        <v>81</v>
      </c>
      <c r="B82" s="85" t="str">
        <f>IF('2a Data Collection'!C82="","",'2a Data Collection'!C82)</f>
        <v/>
      </c>
    </row>
    <row r="83" spans="1:2" x14ac:dyDescent="0.25">
      <c r="A83" s="78">
        <v>82</v>
      </c>
      <c r="B83" s="85" t="str">
        <f>IF('2a Data Collection'!C83="","",'2a Data Collection'!C83)</f>
        <v/>
      </c>
    </row>
    <row r="84" spans="1:2" x14ac:dyDescent="0.25">
      <c r="A84" s="78">
        <v>83</v>
      </c>
      <c r="B84" s="85" t="str">
        <f>IF('2a Data Collection'!C84="","",'2a Data Collection'!C84)</f>
        <v/>
      </c>
    </row>
    <row r="85" spans="1:2" x14ac:dyDescent="0.25">
      <c r="A85" s="78">
        <v>84</v>
      </c>
      <c r="B85" s="85" t="str">
        <f>IF('2a Data Collection'!C85="","",'2a Data Collection'!C85)</f>
        <v/>
      </c>
    </row>
    <row r="86" spans="1:2" x14ac:dyDescent="0.25">
      <c r="A86" s="78">
        <v>85</v>
      </c>
      <c r="B86" s="85" t="str">
        <f>IF('2a Data Collection'!C86="","",'2a Data Collection'!C86)</f>
        <v/>
      </c>
    </row>
    <row r="87" spans="1:2" x14ac:dyDescent="0.25">
      <c r="A87" s="78">
        <v>86</v>
      </c>
      <c r="B87" s="85" t="str">
        <f>IF('2a Data Collection'!C87="","",'2a Data Collection'!C87)</f>
        <v/>
      </c>
    </row>
    <row r="88" spans="1:2" x14ac:dyDescent="0.25">
      <c r="A88" s="78">
        <v>87</v>
      </c>
      <c r="B88" s="85" t="str">
        <f>IF('2a Data Collection'!C88="","",'2a Data Collection'!C88)</f>
        <v/>
      </c>
    </row>
    <row r="89" spans="1:2" x14ac:dyDescent="0.25">
      <c r="A89" s="78">
        <v>88</v>
      </c>
      <c r="B89" s="85" t="str">
        <f>IF('2a Data Collection'!C89="","",'2a Data Collection'!C89)</f>
        <v/>
      </c>
    </row>
    <row r="90" spans="1:2" x14ac:dyDescent="0.25">
      <c r="A90" s="78">
        <v>89</v>
      </c>
      <c r="B90" s="85" t="str">
        <f>IF('2a Data Collection'!C90="","",'2a Data Collection'!C90)</f>
        <v/>
      </c>
    </row>
    <row r="91" spans="1:2" x14ac:dyDescent="0.25">
      <c r="A91" s="78">
        <v>90</v>
      </c>
      <c r="B91" s="85" t="str">
        <f>IF('2a Data Collection'!C91="","",'2a Data Collection'!C91)</f>
        <v/>
      </c>
    </row>
    <row r="92" spans="1:2" x14ac:dyDescent="0.25">
      <c r="A92" s="78">
        <v>91</v>
      </c>
      <c r="B92" s="85" t="str">
        <f>IF('2a Data Collection'!C92="","",'2a Data Collection'!C92)</f>
        <v/>
      </c>
    </row>
    <row r="93" spans="1:2" x14ac:dyDescent="0.25">
      <c r="A93" s="78">
        <v>92</v>
      </c>
      <c r="B93" s="85" t="str">
        <f>IF('2a Data Collection'!C93="","",'2a Data Collection'!C93)</f>
        <v/>
      </c>
    </row>
    <row r="94" spans="1:2" x14ac:dyDescent="0.25">
      <c r="A94" s="78">
        <v>93</v>
      </c>
      <c r="B94" s="85" t="str">
        <f>IF('2a Data Collection'!C94="","",'2a Data Collection'!C94)</f>
        <v/>
      </c>
    </row>
    <row r="95" spans="1:2" x14ac:dyDescent="0.25">
      <c r="A95" s="78">
        <v>94</v>
      </c>
      <c r="B95" s="85" t="str">
        <f>IF('2a Data Collection'!C95="","",'2a Data Collection'!C95)</f>
        <v/>
      </c>
    </row>
    <row r="96" spans="1:2" x14ac:dyDescent="0.25">
      <c r="A96" s="78">
        <v>95</v>
      </c>
      <c r="B96" s="85" t="str">
        <f>IF('2a Data Collection'!C96="","",'2a Data Collection'!C96)</f>
        <v/>
      </c>
    </row>
    <row r="97" spans="1:2" x14ac:dyDescent="0.25">
      <c r="A97" s="78">
        <v>96</v>
      </c>
      <c r="B97" s="85" t="str">
        <f>IF('2a Data Collection'!C97="","",'2a Data Collection'!C97)</f>
        <v/>
      </c>
    </row>
    <row r="98" spans="1:2" x14ac:dyDescent="0.25">
      <c r="A98" s="78">
        <v>97</v>
      </c>
      <c r="B98" s="85" t="str">
        <f>IF('2a Data Collection'!C98="","",'2a Data Collection'!C98)</f>
        <v/>
      </c>
    </row>
    <row r="99" spans="1:2" x14ac:dyDescent="0.25">
      <c r="A99" s="78">
        <v>98</v>
      </c>
      <c r="B99" s="85" t="str">
        <f>IF('2a Data Collection'!C99="","",'2a Data Collection'!C99)</f>
        <v/>
      </c>
    </row>
    <row r="100" spans="1:2" x14ac:dyDescent="0.25">
      <c r="A100" s="78">
        <v>99</v>
      </c>
      <c r="B100" s="85" t="str">
        <f>IF('2a Data Collection'!C100="","",'2a Data Collection'!C100)</f>
        <v/>
      </c>
    </row>
    <row r="101" spans="1:2" x14ac:dyDescent="0.25">
      <c r="A101" s="78">
        <v>100</v>
      </c>
      <c r="B101" s="85" t="str">
        <f>IF('2a Data Collection'!C101="","",'2a Data Collection'!C101)</f>
        <v/>
      </c>
    </row>
    <row r="102" spans="1:2" x14ac:dyDescent="0.25">
      <c r="A102" s="78">
        <v>101</v>
      </c>
      <c r="B102" s="85" t="str">
        <f>IF('2a Data Collection'!C102="","",'2a Data Collection'!C102)</f>
        <v/>
      </c>
    </row>
    <row r="103" spans="1:2" x14ac:dyDescent="0.25">
      <c r="A103" s="78">
        <v>102</v>
      </c>
      <c r="B103" s="85" t="str">
        <f>IF('2a Data Collection'!C103="","",'2a Data Collection'!C103)</f>
        <v/>
      </c>
    </row>
    <row r="104" spans="1:2" x14ac:dyDescent="0.25">
      <c r="A104" s="78">
        <v>103</v>
      </c>
      <c r="B104" s="85" t="str">
        <f>IF('2a Data Collection'!C104="","",'2a Data Collection'!C104)</f>
        <v/>
      </c>
    </row>
    <row r="105" spans="1:2" x14ac:dyDescent="0.25">
      <c r="A105" s="78">
        <v>104</v>
      </c>
      <c r="B105" s="85" t="str">
        <f>IF('2a Data Collection'!C105="","",'2a Data Collection'!C105)</f>
        <v/>
      </c>
    </row>
    <row r="106" spans="1:2" x14ac:dyDescent="0.25">
      <c r="A106" s="78">
        <v>105</v>
      </c>
      <c r="B106" s="85" t="str">
        <f>IF('2a Data Collection'!C106="","",'2a Data Collection'!C106)</f>
        <v/>
      </c>
    </row>
    <row r="107" spans="1:2" x14ac:dyDescent="0.25">
      <c r="A107" s="78">
        <v>106</v>
      </c>
      <c r="B107" s="85" t="str">
        <f>IF('2a Data Collection'!C107="","",'2a Data Collection'!C107)</f>
        <v/>
      </c>
    </row>
    <row r="108" spans="1:2" x14ac:dyDescent="0.25">
      <c r="A108" s="78">
        <v>107</v>
      </c>
      <c r="B108" s="85" t="str">
        <f>IF('2a Data Collection'!C108="","",'2a Data Collection'!C108)</f>
        <v/>
      </c>
    </row>
    <row r="109" spans="1:2" x14ac:dyDescent="0.25">
      <c r="A109" s="78">
        <v>108</v>
      </c>
      <c r="B109" s="85" t="str">
        <f>IF('2a Data Collection'!C109="","",'2a Data Collection'!C109)</f>
        <v/>
      </c>
    </row>
    <row r="110" spans="1:2" x14ac:dyDescent="0.25">
      <c r="A110" s="78">
        <v>109</v>
      </c>
      <c r="B110" s="85" t="str">
        <f>IF('2a Data Collection'!C110="","",'2a Data Collection'!C110)</f>
        <v/>
      </c>
    </row>
    <row r="111" spans="1:2" x14ac:dyDescent="0.25">
      <c r="A111" s="78">
        <v>110</v>
      </c>
      <c r="B111" s="85" t="str">
        <f>IF('2a Data Collection'!C111="","",'2a Data Collection'!C111)</f>
        <v/>
      </c>
    </row>
    <row r="112" spans="1:2" x14ac:dyDescent="0.25">
      <c r="A112" s="78">
        <v>111</v>
      </c>
      <c r="B112" s="85" t="str">
        <f>IF('2a Data Collection'!C112="","",'2a Data Collection'!C112)</f>
        <v/>
      </c>
    </row>
    <row r="113" spans="1:2" x14ac:dyDescent="0.25">
      <c r="A113" s="78">
        <v>112</v>
      </c>
      <c r="B113" s="85" t="str">
        <f>IF('2a Data Collection'!C113="","",'2a Data Collection'!C113)</f>
        <v/>
      </c>
    </row>
    <row r="114" spans="1:2" x14ac:dyDescent="0.25">
      <c r="A114" s="78">
        <v>113</v>
      </c>
      <c r="B114" s="85" t="str">
        <f>IF('2a Data Collection'!C114="","",'2a Data Collection'!C114)</f>
        <v/>
      </c>
    </row>
    <row r="115" spans="1:2" x14ac:dyDescent="0.25">
      <c r="A115" s="78">
        <v>114</v>
      </c>
      <c r="B115" s="85" t="str">
        <f>IF('2a Data Collection'!C115="","",'2a Data Collection'!C115)</f>
        <v/>
      </c>
    </row>
    <row r="116" spans="1:2" x14ac:dyDescent="0.25">
      <c r="A116" s="78">
        <v>115</v>
      </c>
      <c r="B116" s="85" t="str">
        <f>IF('2a Data Collection'!C116="","",'2a Data Collection'!C116)</f>
        <v/>
      </c>
    </row>
    <row r="117" spans="1:2" x14ac:dyDescent="0.25">
      <c r="A117" s="78">
        <v>116</v>
      </c>
      <c r="B117" s="85" t="str">
        <f>IF('2a Data Collection'!C117="","",'2a Data Collection'!C117)</f>
        <v/>
      </c>
    </row>
    <row r="118" spans="1:2" x14ac:dyDescent="0.25">
      <c r="A118" s="78">
        <v>117</v>
      </c>
      <c r="B118" s="85" t="str">
        <f>IF('2a Data Collection'!C118="","",'2a Data Collection'!C118)</f>
        <v/>
      </c>
    </row>
    <row r="119" spans="1:2" x14ac:dyDescent="0.25">
      <c r="A119" s="78">
        <v>118</v>
      </c>
      <c r="B119" s="85" t="str">
        <f>IF('2a Data Collection'!C119="","",'2a Data Collection'!C119)</f>
        <v/>
      </c>
    </row>
    <row r="120" spans="1:2" x14ac:dyDescent="0.25">
      <c r="A120" s="78">
        <v>119</v>
      </c>
      <c r="B120" s="85" t="str">
        <f>IF('2a Data Collection'!C120="","",'2a Data Collection'!C120)</f>
        <v/>
      </c>
    </row>
    <row r="121" spans="1:2" x14ac:dyDescent="0.25">
      <c r="A121" s="78">
        <v>120</v>
      </c>
      <c r="B121" s="85" t="str">
        <f>IF('2a Data Collection'!C121="","",'2a Data Collection'!C121)</f>
        <v/>
      </c>
    </row>
    <row r="122" spans="1:2" x14ac:dyDescent="0.25">
      <c r="A122" s="78">
        <v>121</v>
      </c>
      <c r="B122" s="85" t="str">
        <f>IF('2a Data Collection'!C122="","",'2a Data Collection'!C122)</f>
        <v/>
      </c>
    </row>
    <row r="123" spans="1:2" x14ac:dyDescent="0.25">
      <c r="A123" s="78">
        <v>122</v>
      </c>
      <c r="B123" s="85" t="str">
        <f>IF('2a Data Collection'!C123="","",'2a Data Collection'!C123)</f>
        <v/>
      </c>
    </row>
    <row r="124" spans="1:2" x14ac:dyDescent="0.25">
      <c r="A124" s="78">
        <v>123</v>
      </c>
      <c r="B124" s="85" t="str">
        <f>IF('2a Data Collection'!C124="","",'2a Data Collection'!C124)</f>
        <v/>
      </c>
    </row>
    <row r="125" spans="1:2" x14ac:dyDescent="0.25">
      <c r="A125" s="78">
        <v>124</v>
      </c>
      <c r="B125" s="85" t="str">
        <f>IF('2a Data Collection'!C125="","",'2a Data Collection'!C125)</f>
        <v/>
      </c>
    </row>
    <row r="126" spans="1:2" x14ac:dyDescent="0.25">
      <c r="A126" s="78">
        <v>125</v>
      </c>
      <c r="B126" s="85" t="str">
        <f>IF('2a Data Collection'!C126="","",'2a Data Collection'!C126)</f>
        <v/>
      </c>
    </row>
    <row r="127" spans="1:2" x14ac:dyDescent="0.25">
      <c r="A127" s="78">
        <v>126</v>
      </c>
      <c r="B127" s="85" t="str">
        <f>IF('2a Data Collection'!C127="","",'2a Data Collection'!C127)</f>
        <v/>
      </c>
    </row>
    <row r="128" spans="1:2" x14ac:dyDescent="0.25">
      <c r="A128" s="78">
        <v>127</v>
      </c>
      <c r="B128" s="85" t="str">
        <f>IF('2a Data Collection'!C128="","",'2a Data Collection'!C128)</f>
        <v/>
      </c>
    </row>
    <row r="129" spans="1:2" x14ac:dyDescent="0.25">
      <c r="A129" s="78">
        <v>128</v>
      </c>
      <c r="B129" s="85" t="str">
        <f>IF('2a Data Collection'!C129="","",'2a Data Collection'!C129)</f>
        <v/>
      </c>
    </row>
    <row r="130" spans="1:2" x14ac:dyDescent="0.25">
      <c r="A130" s="78">
        <v>129</v>
      </c>
      <c r="B130" s="85" t="str">
        <f>IF('2a Data Collection'!C130="","",'2a Data Collection'!C130)</f>
        <v/>
      </c>
    </row>
    <row r="131" spans="1:2" x14ac:dyDescent="0.25">
      <c r="A131" s="78">
        <v>130</v>
      </c>
      <c r="B131" s="85" t="str">
        <f>IF('2a Data Collection'!C131="","",'2a Data Collection'!C131)</f>
        <v/>
      </c>
    </row>
    <row r="132" spans="1:2" x14ac:dyDescent="0.25">
      <c r="A132" s="78">
        <v>131</v>
      </c>
      <c r="B132" s="85" t="str">
        <f>IF('2a Data Collection'!C132="","",'2a Data Collection'!C132)</f>
        <v/>
      </c>
    </row>
    <row r="133" spans="1:2" x14ac:dyDescent="0.25">
      <c r="A133" s="78">
        <v>132</v>
      </c>
      <c r="B133" s="85" t="str">
        <f>IF('2a Data Collection'!C133="","",'2a Data Collection'!C133)</f>
        <v/>
      </c>
    </row>
    <row r="134" spans="1:2" x14ac:dyDescent="0.25">
      <c r="A134" s="78">
        <v>133</v>
      </c>
      <c r="B134" s="85" t="str">
        <f>IF('2a Data Collection'!C134="","",'2a Data Collection'!C134)</f>
        <v/>
      </c>
    </row>
    <row r="135" spans="1:2" x14ac:dyDescent="0.25">
      <c r="A135" s="78">
        <v>134</v>
      </c>
      <c r="B135" s="85" t="str">
        <f>IF('2a Data Collection'!C135="","",'2a Data Collection'!C135)</f>
        <v/>
      </c>
    </row>
    <row r="136" spans="1:2" x14ac:dyDescent="0.25">
      <c r="A136" s="78">
        <v>135</v>
      </c>
      <c r="B136" s="85" t="str">
        <f>IF('2a Data Collection'!C136="","",'2a Data Collection'!C136)</f>
        <v/>
      </c>
    </row>
    <row r="137" spans="1:2" x14ac:dyDescent="0.25">
      <c r="A137" s="78">
        <v>136</v>
      </c>
      <c r="B137" s="85" t="str">
        <f>IF('2a Data Collection'!C137="","",'2a Data Collection'!C137)</f>
        <v/>
      </c>
    </row>
    <row r="138" spans="1:2" x14ac:dyDescent="0.25">
      <c r="A138" s="78">
        <v>137</v>
      </c>
      <c r="B138" s="85" t="str">
        <f>IF('2a Data Collection'!C138="","",'2a Data Collection'!C138)</f>
        <v/>
      </c>
    </row>
    <row r="139" spans="1:2" x14ac:dyDescent="0.25">
      <c r="A139" s="78">
        <v>138</v>
      </c>
      <c r="B139" s="85" t="str">
        <f>IF('2a Data Collection'!C139="","",'2a Data Collection'!C139)</f>
        <v/>
      </c>
    </row>
    <row r="140" spans="1:2" x14ac:dyDescent="0.25">
      <c r="A140" s="78">
        <v>139</v>
      </c>
      <c r="B140" s="85" t="str">
        <f>IF('2a Data Collection'!C140="","",'2a Data Collection'!C140)</f>
        <v/>
      </c>
    </row>
    <row r="141" spans="1:2" x14ac:dyDescent="0.25">
      <c r="A141" s="78">
        <v>140</v>
      </c>
      <c r="B141" s="85" t="str">
        <f>IF('2a Data Collection'!C141="","",'2a Data Collection'!C141)</f>
        <v/>
      </c>
    </row>
    <row r="142" spans="1:2" x14ac:dyDescent="0.25">
      <c r="A142" s="78">
        <v>141</v>
      </c>
      <c r="B142" s="85" t="str">
        <f>IF('2a Data Collection'!C142="","",'2a Data Collection'!C142)</f>
        <v/>
      </c>
    </row>
    <row r="143" spans="1:2" x14ac:dyDescent="0.25">
      <c r="A143" s="78">
        <v>142</v>
      </c>
      <c r="B143" s="85" t="str">
        <f>IF('2a Data Collection'!C143="","",'2a Data Collection'!C143)</f>
        <v/>
      </c>
    </row>
    <row r="144" spans="1:2" x14ac:dyDescent="0.25">
      <c r="A144" s="78">
        <v>143</v>
      </c>
      <c r="B144" s="85" t="str">
        <f>IF('2a Data Collection'!C144="","",'2a Data Collection'!C144)</f>
        <v/>
      </c>
    </row>
    <row r="145" spans="1:2" x14ac:dyDescent="0.25">
      <c r="A145" s="78">
        <v>144</v>
      </c>
      <c r="B145" s="85" t="str">
        <f>IF('2a Data Collection'!C145="","",'2a Data Collection'!C145)</f>
        <v/>
      </c>
    </row>
    <row r="146" spans="1:2" x14ac:dyDescent="0.25">
      <c r="A146" s="78">
        <v>145</v>
      </c>
      <c r="B146" s="85" t="str">
        <f>IF('2a Data Collection'!C146="","",'2a Data Collection'!C146)</f>
        <v/>
      </c>
    </row>
    <row r="147" spans="1:2" x14ac:dyDescent="0.25">
      <c r="A147" s="78">
        <v>146</v>
      </c>
      <c r="B147" s="85" t="str">
        <f>IF('2a Data Collection'!C147="","",'2a Data Collection'!C147)</f>
        <v/>
      </c>
    </row>
    <row r="148" spans="1:2" x14ac:dyDescent="0.25">
      <c r="A148" s="78">
        <v>147</v>
      </c>
      <c r="B148" s="85" t="str">
        <f>IF('2a Data Collection'!C148="","",'2a Data Collection'!C148)</f>
        <v/>
      </c>
    </row>
    <row r="149" spans="1:2" x14ac:dyDescent="0.25">
      <c r="A149" s="78">
        <v>148</v>
      </c>
      <c r="B149" s="85" t="str">
        <f>IF('2a Data Collection'!C149="","",'2a Data Collection'!C149)</f>
        <v/>
      </c>
    </row>
    <row r="150" spans="1:2" x14ac:dyDescent="0.25">
      <c r="A150" s="78">
        <v>149</v>
      </c>
      <c r="B150" s="85" t="str">
        <f>IF('2a Data Collection'!C150="","",'2a Data Collection'!C150)</f>
        <v/>
      </c>
    </row>
    <row r="151" spans="1:2" x14ac:dyDescent="0.25">
      <c r="A151" s="78">
        <v>150</v>
      </c>
      <c r="B151" s="85" t="str">
        <f>IF('2a Data Collection'!C151="","",'2a Data Collection'!C151)</f>
        <v/>
      </c>
    </row>
    <row r="152" spans="1:2" x14ac:dyDescent="0.25">
      <c r="A152" s="78">
        <v>151</v>
      </c>
      <c r="B152" s="85" t="str">
        <f>IF('2a Data Collection'!C152="","",'2a Data Collection'!C152)</f>
        <v/>
      </c>
    </row>
    <row r="153" spans="1:2" x14ac:dyDescent="0.25">
      <c r="A153" s="78">
        <v>152</v>
      </c>
      <c r="B153" s="85" t="str">
        <f>IF('2a Data Collection'!C153="","",'2a Data Collection'!C153)</f>
        <v/>
      </c>
    </row>
    <row r="154" spans="1:2" x14ac:dyDescent="0.25">
      <c r="A154" s="78">
        <v>153</v>
      </c>
      <c r="B154" s="85" t="str">
        <f>IF('2a Data Collection'!C154="","",'2a Data Collection'!C154)</f>
        <v/>
      </c>
    </row>
    <row r="155" spans="1:2" x14ac:dyDescent="0.25">
      <c r="A155" s="78">
        <v>154</v>
      </c>
      <c r="B155" s="85" t="str">
        <f>IF('2a Data Collection'!C155="","",'2a Data Collection'!C155)</f>
        <v/>
      </c>
    </row>
    <row r="156" spans="1:2" x14ac:dyDescent="0.25">
      <c r="A156" s="78">
        <v>155</v>
      </c>
      <c r="B156" s="85" t="str">
        <f>IF('2a Data Collection'!C156="","",'2a Data Collection'!C156)</f>
        <v/>
      </c>
    </row>
    <row r="157" spans="1:2" x14ac:dyDescent="0.25">
      <c r="A157" s="78">
        <v>156</v>
      </c>
      <c r="B157" s="85" t="str">
        <f>IF('2a Data Collection'!C157="","",'2a Data Collection'!C157)</f>
        <v/>
      </c>
    </row>
    <row r="158" spans="1:2" x14ac:dyDescent="0.25">
      <c r="A158" s="78">
        <v>157</v>
      </c>
      <c r="B158" s="85" t="str">
        <f>IF('2a Data Collection'!C158="","",'2a Data Collection'!C158)</f>
        <v/>
      </c>
    </row>
    <row r="159" spans="1:2" x14ac:dyDescent="0.25">
      <c r="A159" s="78">
        <v>158</v>
      </c>
      <c r="B159" s="85" t="str">
        <f>IF('2a Data Collection'!C159="","",'2a Data Collection'!C159)</f>
        <v/>
      </c>
    </row>
    <row r="160" spans="1:2" x14ac:dyDescent="0.25">
      <c r="A160" s="78">
        <v>159</v>
      </c>
      <c r="B160" s="85" t="str">
        <f>IF('2a Data Collection'!C160="","",'2a Data Collection'!C160)</f>
        <v/>
      </c>
    </row>
    <row r="161" spans="1:2" x14ac:dyDescent="0.25">
      <c r="A161" s="78">
        <v>160</v>
      </c>
      <c r="B161" s="85" t="str">
        <f>IF('2a Data Collection'!C161="","",'2a Data Collection'!C161)</f>
        <v/>
      </c>
    </row>
    <row r="162" spans="1:2" x14ac:dyDescent="0.25">
      <c r="A162" s="78">
        <v>161</v>
      </c>
      <c r="B162" s="85" t="str">
        <f>IF('2a Data Collection'!C162="","",'2a Data Collection'!C162)</f>
        <v/>
      </c>
    </row>
    <row r="163" spans="1:2" x14ac:dyDescent="0.25">
      <c r="A163" s="78">
        <v>162</v>
      </c>
      <c r="B163" s="85" t="str">
        <f>IF('2a Data Collection'!C163="","",'2a Data Collection'!C163)</f>
        <v/>
      </c>
    </row>
    <row r="164" spans="1:2" x14ac:dyDescent="0.25">
      <c r="A164" s="78">
        <v>163</v>
      </c>
      <c r="B164" s="85" t="str">
        <f>IF('2a Data Collection'!C164="","",'2a Data Collection'!C164)</f>
        <v/>
      </c>
    </row>
    <row r="165" spans="1:2" x14ac:dyDescent="0.25">
      <c r="A165" s="78">
        <v>164</v>
      </c>
      <c r="B165" s="85" t="str">
        <f>IF('2a Data Collection'!C165="","",'2a Data Collection'!C165)</f>
        <v/>
      </c>
    </row>
    <row r="166" spans="1:2" x14ac:dyDescent="0.25">
      <c r="A166" s="78">
        <v>165</v>
      </c>
      <c r="B166" s="85" t="str">
        <f>IF('2a Data Collection'!C166="","",'2a Data Collection'!C166)</f>
        <v/>
      </c>
    </row>
    <row r="167" spans="1:2" x14ac:dyDescent="0.25">
      <c r="A167" s="78">
        <v>166</v>
      </c>
      <c r="B167" s="85" t="str">
        <f>IF('2a Data Collection'!C167="","",'2a Data Collection'!C167)</f>
        <v/>
      </c>
    </row>
    <row r="168" spans="1:2" x14ac:dyDescent="0.25">
      <c r="A168" s="78">
        <v>167</v>
      </c>
      <c r="B168" s="85" t="str">
        <f>IF('2a Data Collection'!C168="","",'2a Data Collection'!C168)</f>
        <v/>
      </c>
    </row>
    <row r="169" spans="1:2" x14ac:dyDescent="0.25">
      <c r="A169" s="78">
        <v>168</v>
      </c>
      <c r="B169" s="85" t="str">
        <f>IF('2a Data Collection'!C169="","",'2a Data Collection'!C169)</f>
        <v/>
      </c>
    </row>
    <row r="170" spans="1:2" x14ac:dyDescent="0.25">
      <c r="A170" s="78">
        <v>169</v>
      </c>
      <c r="B170" s="85" t="str">
        <f>IF('2a Data Collection'!C170="","",'2a Data Collection'!C170)</f>
        <v/>
      </c>
    </row>
    <row r="171" spans="1:2" x14ac:dyDescent="0.25">
      <c r="A171" s="78">
        <v>170</v>
      </c>
      <c r="B171" s="85" t="str">
        <f>IF('2a Data Collection'!C171="","",'2a Data Collection'!C171)</f>
        <v/>
      </c>
    </row>
    <row r="172" spans="1:2" x14ac:dyDescent="0.25">
      <c r="A172" s="78">
        <v>171</v>
      </c>
      <c r="B172" s="85" t="str">
        <f>IF('2a Data Collection'!C172="","",'2a Data Collection'!C172)</f>
        <v/>
      </c>
    </row>
    <row r="173" spans="1:2" x14ac:dyDescent="0.25">
      <c r="A173" s="78">
        <v>172</v>
      </c>
      <c r="B173" s="85" t="str">
        <f>IF('2a Data Collection'!C173="","",'2a Data Collection'!C173)</f>
        <v/>
      </c>
    </row>
    <row r="174" spans="1:2" x14ac:dyDescent="0.25">
      <c r="A174" s="78">
        <v>173</v>
      </c>
      <c r="B174" s="85" t="str">
        <f>IF('2a Data Collection'!C174="","",'2a Data Collection'!C174)</f>
        <v/>
      </c>
    </row>
    <row r="175" spans="1:2" x14ac:dyDescent="0.25">
      <c r="A175" s="78">
        <v>174</v>
      </c>
      <c r="B175" s="85" t="str">
        <f>IF('2a Data Collection'!C175="","",'2a Data Collection'!C175)</f>
        <v/>
      </c>
    </row>
    <row r="176" spans="1:2" x14ac:dyDescent="0.25">
      <c r="A176" s="78">
        <v>175</v>
      </c>
      <c r="B176" s="85" t="str">
        <f>IF('2a Data Collection'!C176="","",'2a Data Collection'!C176)</f>
        <v/>
      </c>
    </row>
    <row r="177" spans="1:2" x14ac:dyDescent="0.25">
      <c r="A177" s="78">
        <v>176</v>
      </c>
      <c r="B177" s="85" t="str">
        <f>IF('2a Data Collection'!C177="","",'2a Data Collection'!C177)</f>
        <v/>
      </c>
    </row>
    <row r="178" spans="1:2" x14ac:dyDescent="0.25">
      <c r="A178" s="78">
        <v>177</v>
      </c>
      <c r="B178" s="85" t="str">
        <f>IF('2a Data Collection'!C178="","",'2a Data Collection'!C178)</f>
        <v/>
      </c>
    </row>
    <row r="179" spans="1:2" x14ac:dyDescent="0.25">
      <c r="A179" s="78">
        <v>178</v>
      </c>
      <c r="B179" s="85" t="str">
        <f>IF('2a Data Collection'!C179="","",'2a Data Collection'!C179)</f>
        <v/>
      </c>
    </row>
    <row r="180" spans="1:2" x14ac:dyDescent="0.25">
      <c r="A180" s="78">
        <v>179</v>
      </c>
      <c r="B180" s="85" t="str">
        <f>IF('2a Data Collection'!C180="","",'2a Data Collection'!C180)</f>
        <v/>
      </c>
    </row>
    <row r="181" spans="1:2" x14ac:dyDescent="0.25">
      <c r="A181" s="78">
        <v>180</v>
      </c>
      <c r="B181" s="85" t="str">
        <f>IF('2a Data Collection'!C181="","",'2a Data Collection'!C181)</f>
        <v/>
      </c>
    </row>
    <row r="182" spans="1:2" x14ac:dyDescent="0.25">
      <c r="A182" s="78">
        <v>181</v>
      </c>
      <c r="B182" s="85" t="str">
        <f>IF('2a Data Collection'!C182="","",'2a Data Collection'!C182)</f>
        <v/>
      </c>
    </row>
    <row r="183" spans="1:2" x14ac:dyDescent="0.25">
      <c r="A183" s="78">
        <v>182</v>
      </c>
      <c r="B183" s="85" t="str">
        <f>IF('2a Data Collection'!C183="","",'2a Data Collection'!C183)</f>
        <v/>
      </c>
    </row>
    <row r="184" spans="1:2" x14ac:dyDescent="0.25">
      <c r="A184" s="78">
        <v>183</v>
      </c>
      <c r="B184" s="85" t="str">
        <f>IF('2a Data Collection'!C184="","",'2a Data Collection'!C184)</f>
        <v/>
      </c>
    </row>
    <row r="185" spans="1:2" x14ac:dyDescent="0.25">
      <c r="A185" s="78">
        <v>184</v>
      </c>
      <c r="B185" s="85" t="str">
        <f>IF('2a Data Collection'!C185="","",'2a Data Collection'!C185)</f>
        <v/>
      </c>
    </row>
    <row r="186" spans="1:2" x14ac:dyDescent="0.25">
      <c r="A186" s="78">
        <v>185</v>
      </c>
      <c r="B186" s="85" t="str">
        <f>IF('2a Data Collection'!C186="","",'2a Data Collection'!C186)</f>
        <v/>
      </c>
    </row>
    <row r="187" spans="1:2" x14ac:dyDescent="0.25">
      <c r="A187" s="78">
        <v>186</v>
      </c>
      <c r="B187" s="85" t="str">
        <f>IF('2a Data Collection'!C187="","",'2a Data Collection'!C187)</f>
        <v/>
      </c>
    </row>
    <row r="188" spans="1:2" x14ac:dyDescent="0.25">
      <c r="A188" s="78">
        <v>187</v>
      </c>
      <c r="B188" s="85" t="str">
        <f>IF('2a Data Collection'!C188="","",'2a Data Collection'!C188)</f>
        <v/>
      </c>
    </row>
    <row r="189" spans="1:2" x14ac:dyDescent="0.25">
      <c r="A189" s="78">
        <v>188</v>
      </c>
      <c r="B189" s="85" t="str">
        <f>IF('2a Data Collection'!C189="","",'2a Data Collection'!C189)</f>
        <v/>
      </c>
    </row>
    <row r="190" spans="1:2" x14ac:dyDescent="0.25">
      <c r="A190" s="78">
        <v>189</v>
      </c>
      <c r="B190" s="85" t="str">
        <f>IF('2a Data Collection'!C190="","",'2a Data Collection'!C190)</f>
        <v/>
      </c>
    </row>
    <row r="191" spans="1:2" x14ac:dyDescent="0.25">
      <c r="A191" s="78">
        <v>190</v>
      </c>
      <c r="B191" s="85" t="str">
        <f>IF('2a Data Collection'!C191="","",'2a Data Collection'!C191)</f>
        <v/>
      </c>
    </row>
    <row r="192" spans="1:2" x14ac:dyDescent="0.25">
      <c r="A192" s="78">
        <v>191</v>
      </c>
      <c r="B192" s="85" t="str">
        <f>IF('2a Data Collection'!C192="","",'2a Data Collection'!C192)</f>
        <v/>
      </c>
    </row>
    <row r="193" spans="1:2" x14ac:dyDescent="0.25">
      <c r="A193" s="78">
        <v>192</v>
      </c>
      <c r="B193" s="85" t="str">
        <f>IF('2a Data Collection'!C193="","",'2a Data Collection'!C193)</f>
        <v/>
      </c>
    </row>
    <row r="194" spans="1:2" x14ac:dyDescent="0.25">
      <c r="A194" s="78">
        <v>193</v>
      </c>
      <c r="B194" s="85" t="str">
        <f>IF('2a Data Collection'!C194="","",'2a Data Collection'!C194)</f>
        <v/>
      </c>
    </row>
    <row r="195" spans="1:2" x14ac:dyDescent="0.25">
      <c r="A195" s="78">
        <v>194</v>
      </c>
      <c r="B195" s="85" t="str">
        <f>IF('2a Data Collection'!C195="","",'2a Data Collection'!C195)</f>
        <v/>
      </c>
    </row>
    <row r="196" spans="1:2" x14ac:dyDescent="0.25">
      <c r="A196" s="78">
        <v>195</v>
      </c>
      <c r="B196" s="85" t="str">
        <f>IF('2a Data Collection'!C196="","",'2a Data Collection'!C196)</f>
        <v/>
      </c>
    </row>
    <row r="197" spans="1:2" x14ac:dyDescent="0.25">
      <c r="A197" s="78">
        <v>196</v>
      </c>
      <c r="B197" s="85" t="str">
        <f>IF('2a Data Collection'!C197="","",'2a Data Collection'!C197)</f>
        <v/>
      </c>
    </row>
    <row r="198" spans="1:2" x14ac:dyDescent="0.25">
      <c r="A198" s="78">
        <v>197</v>
      </c>
      <c r="B198" s="85" t="str">
        <f>IF('2a Data Collection'!C198="","",'2a Data Collection'!C198)</f>
        <v/>
      </c>
    </row>
    <row r="199" spans="1:2" x14ac:dyDescent="0.25">
      <c r="A199" s="78">
        <v>198</v>
      </c>
      <c r="B199" s="85" t="str">
        <f>IF('2a Data Collection'!C199="","",'2a Data Collection'!C199)</f>
        <v/>
      </c>
    </row>
    <row r="200" spans="1:2" x14ac:dyDescent="0.25">
      <c r="A200" s="78">
        <v>199</v>
      </c>
      <c r="B200" s="85" t="str">
        <f>IF('2a Data Collection'!C200="","",'2a Data Collection'!C200)</f>
        <v/>
      </c>
    </row>
    <row r="201" spans="1:2" x14ac:dyDescent="0.25">
      <c r="A201" s="78">
        <v>200</v>
      </c>
      <c r="B201" s="85" t="str">
        <f>IF('2a Data Collection'!C201="","",'2a Data Collection'!C201)</f>
        <v/>
      </c>
    </row>
    <row r="202" spans="1:2" x14ac:dyDescent="0.25">
      <c r="A202" s="78">
        <v>201</v>
      </c>
      <c r="B202" s="85" t="str">
        <f>IF('2a Data Collection'!C202="","",'2a Data Collection'!C202)</f>
        <v/>
      </c>
    </row>
    <row r="203" spans="1:2" x14ac:dyDescent="0.25">
      <c r="A203" s="78">
        <v>202</v>
      </c>
      <c r="B203" s="85" t="str">
        <f>IF('2a Data Collection'!C203="","",'2a Data Collection'!C203)</f>
        <v/>
      </c>
    </row>
    <row r="204" spans="1:2" x14ac:dyDescent="0.25">
      <c r="A204" s="78">
        <v>203</v>
      </c>
      <c r="B204" s="85" t="str">
        <f>IF('2a Data Collection'!C204="","",'2a Data Collection'!C204)</f>
        <v/>
      </c>
    </row>
    <row r="205" spans="1:2" x14ac:dyDescent="0.25">
      <c r="A205" s="78">
        <v>204</v>
      </c>
      <c r="B205" s="85" t="str">
        <f>IF('2a Data Collection'!C205="","",'2a Data Collection'!C205)</f>
        <v/>
      </c>
    </row>
    <row r="206" spans="1:2" x14ac:dyDescent="0.25">
      <c r="A206" s="78">
        <v>205</v>
      </c>
      <c r="B206" s="85" t="str">
        <f>IF('2a Data Collection'!C206="","",'2a Data Collection'!C206)</f>
        <v/>
      </c>
    </row>
    <row r="207" spans="1:2" x14ac:dyDescent="0.25">
      <c r="A207" s="78">
        <v>206</v>
      </c>
      <c r="B207" s="85" t="str">
        <f>IF('2a Data Collection'!C207="","",'2a Data Collection'!C207)</f>
        <v/>
      </c>
    </row>
    <row r="208" spans="1:2" x14ac:dyDescent="0.25">
      <c r="A208" s="78">
        <v>207</v>
      </c>
      <c r="B208" s="85" t="str">
        <f>IF('2a Data Collection'!C208="","",'2a Data Collection'!C208)</f>
        <v/>
      </c>
    </row>
    <row r="209" spans="1:2" x14ac:dyDescent="0.25">
      <c r="A209" s="78">
        <v>208</v>
      </c>
      <c r="B209" s="85" t="str">
        <f>IF('2a Data Collection'!C209="","",'2a Data Collection'!C209)</f>
        <v/>
      </c>
    </row>
    <row r="210" spans="1:2" x14ac:dyDescent="0.25">
      <c r="A210" s="78">
        <v>209</v>
      </c>
      <c r="B210" s="85" t="str">
        <f>IF('2a Data Collection'!C210="","",'2a Data Collection'!C210)</f>
        <v/>
      </c>
    </row>
    <row r="211" spans="1:2" x14ac:dyDescent="0.25">
      <c r="A211" s="78">
        <v>210</v>
      </c>
      <c r="B211" s="85" t="str">
        <f>IF('2a Data Collection'!C211="","",'2a Data Collection'!C211)</f>
        <v/>
      </c>
    </row>
    <row r="212" spans="1:2" x14ac:dyDescent="0.25">
      <c r="A212" s="78">
        <v>211</v>
      </c>
      <c r="B212" s="85" t="str">
        <f>IF('2a Data Collection'!C212="","",'2a Data Collection'!C212)</f>
        <v/>
      </c>
    </row>
    <row r="213" spans="1:2" x14ac:dyDescent="0.25">
      <c r="A213" s="78">
        <v>212</v>
      </c>
      <c r="B213" s="85" t="str">
        <f>IF('2a Data Collection'!C213="","",'2a Data Collection'!C213)</f>
        <v/>
      </c>
    </row>
    <row r="214" spans="1:2" x14ac:dyDescent="0.25">
      <c r="A214" s="78">
        <v>213</v>
      </c>
      <c r="B214" s="85" t="str">
        <f>IF('2a Data Collection'!C214="","",'2a Data Collection'!C214)</f>
        <v/>
      </c>
    </row>
    <row r="215" spans="1:2" x14ac:dyDescent="0.25">
      <c r="A215" s="78">
        <v>214</v>
      </c>
      <c r="B215" s="85" t="str">
        <f>IF('2a Data Collection'!C215="","",'2a Data Collection'!C215)</f>
        <v/>
      </c>
    </row>
    <row r="216" spans="1:2" x14ac:dyDescent="0.25">
      <c r="A216" s="78">
        <v>215</v>
      </c>
      <c r="B216" s="85" t="str">
        <f>IF('2a Data Collection'!C216="","",'2a Data Collection'!C216)</f>
        <v/>
      </c>
    </row>
    <row r="217" spans="1:2" x14ac:dyDescent="0.25">
      <c r="A217" s="78">
        <v>216</v>
      </c>
      <c r="B217" s="85" t="str">
        <f>IF('2a Data Collection'!C217="","",'2a Data Collection'!C217)</f>
        <v/>
      </c>
    </row>
    <row r="218" spans="1:2" x14ac:dyDescent="0.25">
      <c r="A218" s="78">
        <v>217</v>
      </c>
      <c r="B218" s="85" t="str">
        <f>IF('2a Data Collection'!C218="","",'2a Data Collection'!C218)</f>
        <v/>
      </c>
    </row>
    <row r="219" spans="1:2" x14ac:dyDescent="0.25">
      <c r="A219" s="78">
        <v>218</v>
      </c>
      <c r="B219" s="85" t="str">
        <f>IF('2a Data Collection'!C219="","",'2a Data Collection'!C219)</f>
        <v/>
      </c>
    </row>
    <row r="220" spans="1:2" x14ac:dyDescent="0.25">
      <c r="A220" s="78">
        <v>219</v>
      </c>
      <c r="B220" s="85" t="str">
        <f>IF('2a Data Collection'!C220="","",'2a Data Collection'!C220)</f>
        <v/>
      </c>
    </row>
    <row r="221" spans="1:2" x14ac:dyDescent="0.25">
      <c r="A221" s="78">
        <v>220</v>
      </c>
      <c r="B221" s="85" t="str">
        <f>IF('2a Data Collection'!C221="","",'2a Data Collection'!C221)</f>
        <v/>
      </c>
    </row>
    <row r="222" spans="1:2" x14ac:dyDescent="0.25">
      <c r="A222" s="78">
        <v>221</v>
      </c>
      <c r="B222" s="85" t="str">
        <f>IF('2a Data Collection'!C222="","",'2a Data Collection'!C222)</f>
        <v/>
      </c>
    </row>
    <row r="223" spans="1:2" x14ac:dyDescent="0.25">
      <c r="A223" s="78">
        <v>222</v>
      </c>
      <c r="B223" s="85" t="str">
        <f>IF('2a Data Collection'!C223="","",'2a Data Collection'!C223)</f>
        <v/>
      </c>
    </row>
    <row r="224" spans="1:2" x14ac:dyDescent="0.25">
      <c r="A224" s="78">
        <v>223</v>
      </c>
      <c r="B224" s="85" t="str">
        <f>IF('2a Data Collection'!C224="","",'2a Data Collection'!C224)</f>
        <v/>
      </c>
    </row>
    <row r="225" spans="1:2" x14ac:dyDescent="0.25">
      <c r="A225" s="78">
        <v>224</v>
      </c>
      <c r="B225" s="85" t="str">
        <f>IF('2a Data Collection'!C225="","",'2a Data Collection'!C225)</f>
        <v/>
      </c>
    </row>
    <row r="226" spans="1:2" x14ac:dyDescent="0.25">
      <c r="A226" s="78">
        <v>225</v>
      </c>
      <c r="B226" s="85" t="str">
        <f>IF('2a Data Collection'!C226="","",'2a Data Collection'!C226)</f>
        <v/>
      </c>
    </row>
    <row r="227" spans="1:2" x14ac:dyDescent="0.25">
      <c r="A227" s="78">
        <v>226</v>
      </c>
      <c r="B227" s="85" t="str">
        <f>IF('2a Data Collection'!C227="","",'2a Data Collection'!C227)</f>
        <v/>
      </c>
    </row>
    <row r="228" spans="1:2" x14ac:dyDescent="0.25">
      <c r="A228" s="78">
        <v>227</v>
      </c>
      <c r="B228" s="85" t="str">
        <f>IF('2a Data Collection'!C228="","",'2a Data Collection'!C228)</f>
        <v/>
      </c>
    </row>
    <row r="229" spans="1:2" x14ac:dyDescent="0.25">
      <c r="A229" s="78">
        <v>228</v>
      </c>
      <c r="B229" s="85" t="str">
        <f>IF('2a Data Collection'!C229="","",'2a Data Collection'!C229)</f>
        <v/>
      </c>
    </row>
    <row r="230" spans="1:2" x14ac:dyDescent="0.25">
      <c r="A230" s="78">
        <v>229</v>
      </c>
      <c r="B230" s="85" t="str">
        <f>IF('2a Data Collection'!C230="","",'2a Data Collection'!C230)</f>
        <v/>
      </c>
    </row>
    <row r="231" spans="1:2" x14ac:dyDescent="0.25">
      <c r="A231" s="78">
        <v>230</v>
      </c>
      <c r="B231" s="85" t="str">
        <f>IF('2a Data Collection'!C231="","",'2a Data Collection'!C231)</f>
        <v/>
      </c>
    </row>
    <row r="232" spans="1:2" x14ac:dyDescent="0.25">
      <c r="A232" s="78">
        <v>231</v>
      </c>
      <c r="B232" s="85" t="str">
        <f>IF('2a Data Collection'!C232="","",'2a Data Collection'!C232)</f>
        <v/>
      </c>
    </row>
    <row r="233" spans="1:2" x14ac:dyDescent="0.25">
      <c r="A233" s="78">
        <v>232</v>
      </c>
      <c r="B233" s="85" t="str">
        <f>IF('2a Data Collection'!C233="","",'2a Data Collection'!C233)</f>
        <v/>
      </c>
    </row>
    <row r="234" spans="1:2" x14ac:dyDescent="0.25">
      <c r="A234" s="78">
        <v>233</v>
      </c>
      <c r="B234" s="85" t="str">
        <f>IF('2a Data Collection'!C234="","",'2a Data Collection'!C234)</f>
        <v/>
      </c>
    </row>
    <row r="235" spans="1:2" x14ac:dyDescent="0.25">
      <c r="A235" s="78">
        <v>234</v>
      </c>
      <c r="B235" s="85" t="str">
        <f>IF('2a Data Collection'!C235="","",'2a Data Collection'!C235)</f>
        <v/>
      </c>
    </row>
    <row r="236" spans="1:2" x14ac:dyDescent="0.25">
      <c r="A236" s="78">
        <v>235</v>
      </c>
      <c r="B236" s="85" t="str">
        <f>IF('2a Data Collection'!C236="","",'2a Data Collection'!C236)</f>
        <v/>
      </c>
    </row>
    <row r="237" spans="1:2" x14ac:dyDescent="0.25">
      <c r="A237" s="78">
        <v>236</v>
      </c>
      <c r="B237" s="85" t="str">
        <f>IF('2a Data Collection'!C237="","",'2a Data Collection'!C237)</f>
        <v/>
      </c>
    </row>
    <row r="238" spans="1:2" x14ac:dyDescent="0.25">
      <c r="A238" s="78">
        <v>237</v>
      </c>
      <c r="B238" s="85" t="str">
        <f>IF('2a Data Collection'!C238="","",'2a Data Collection'!C238)</f>
        <v/>
      </c>
    </row>
    <row r="239" spans="1:2" x14ac:dyDescent="0.25">
      <c r="A239" s="78">
        <v>238</v>
      </c>
      <c r="B239" s="85" t="str">
        <f>IF('2a Data Collection'!C239="","",'2a Data Collection'!C239)</f>
        <v/>
      </c>
    </row>
    <row r="240" spans="1:2" x14ac:dyDescent="0.25">
      <c r="A240" s="78">
        <v>239</v>
      </c>
      <c r="B240" s="85" t="str">
        <f>IF('2a Data Collection'!C240="","",'2a Data Collection'!C240)</f>
        <v/>
      </c>
    </row>
    <row r="241" spans="1:2" x14ac:dyDescent="0.25">
      <c r="A241" s="78">
        <v>240</v>
      </c>
      <c r="B241" s="85" t="str">
        <f>IF('2a Data Collection'!C241="","",'2a Data Collection'!C241)</f>
        <v/>
      </c>
    </row>
    <row r="242" spans="1:2" x14ac:dyDescent="0.25">
      <c r="A242" s="78">
        <v>241</v>
      </c>
      <c r="B242" s="85" t="str">
        <f>IF('2a Data Collection'!C242="","",'2a Data Collection'!C242)</f>
        <v/>
      </c>
    </row>
    <row r="243" spans="1:2" x14ac:dyDescent="0.25">
      <c r="A243" s="78">
        <v>242</v>
      </c>
      <c r="B243" s="85" t="str">
        <f>IF('2a Data Collection'!C243="","",'2a Data Collection'!C243)</f>
        <v/>
      </c>
    </row>
    <row r="244" spans="1:2" x14ac:dyDescent="0.25">
      <c r="A244" s="78">
        <v>243</v>
      </c>
      <c r="B244" s="85" t="str">
        <f>IF('2a Data Collection'!C244="","",'2a Data Collection'!C244)</f>
        <v/>
      </c>
    </row>
    <row r="245" spans="1:2" x14ac:dyDescent="0.25">
      <c r="A245" s="78">
        <v>244</v>
      </c>
      <c r="B245" s="85" t="str">
        <f>IF('2a Data Collection'!C245="","",'2a Data Collection'!C245)</f>
        <v/>
      </c>
    </row>
    <row r="246" spans="1:2" x14ac:dyDescent="0.25">
      <c r="A246" s="78">
        <v>245</v>
      </c>
      <c r="B246" s="85" t="str">
        <f>IF('2a Data Collection'!C246="","",'2a Data Collection'!C246)</f>
        <v/>
      </c>
    </row>
    <row r="247" spans="1:2" x14ac:dyDescent="0.25">
      <c r="A247" s="78">
        <v>246</v>
      </c>
      <c r="B247" s="85" t="str">
        <f>IF('2a Data Collection'!C247="","",'2a Data Collection'!C247)</f>
        <v/>
      </c>
    </row>
    <row r="248" spans="1:2" x14ac:dyDescent="0.25">
      <c r="A248" s="78">
        <v>247</v>
      </c>
      <c r="B248" s="85" t="str">
        <f>IF('2a Data Collection'!C248="","",'2a Data Collection'!C248)</f>
        <v/>
      </c>
    </row>
    <row r="249" spans="1:2" x14ac:dyDescent="0.25">
      <c r="A249" s="78">
        <v>248</v>
      </c>
      <c r="B249" s="85" t="str">
        <f>IF('2a Data Collection'!C249="","",'2a Data Collection'!C249)</f>
        <v/>
      </c>
    </row>
    <row r="250" spans="1:2" x14ac:dyDescent="0.25">
      <c r="A250" s="78">
        <v>249</v>
      </c>
      <c r="B250" s="85" t="str">
        <f>IF('2a Data Collection'!C250="","",'2a Data Collection'!C250)</f>
        <v/>
      </c>
    </row>
    <row r="251" spans="1:2" x14ac:dyDescent="0.25">
      <c r="A251" s="78">
        <v>250</v>
      </c>
      <c r="B251" s="85" t="str">
        <f>IF('2a Data Collection'!C251="","",'2a Data Collection'!C251)</f>
        <v/>
      </c>
    </row>
    <row r="252" spans="1:2" x14ac:dyDescent="0.25">
      <c r="A252" s="78">
        <v>251</v>
      </c>
      <c r="B252" s="85" t="str">
        <f>IF('2a Data Collection'!C252="","",'2a Data Collection'!C252)</f>
        <v/>
      </c>
    </row>
    <row r="253" spans="1:2" x14ac:dyDescent="0.25">
      <c r="A253" s="78">
        <v>252</v>
      </c>
      <c r="B253" s="85" t="str">
        <f>IF('2a Data Collection'!C253="","",'2a Data Collection'!C253)</f>
        <v/>
      </c>
    </row>
    <row r="254" spans="1:2" x14ac:dyDescent="0.25">
      <c r="A254" s="78">
        <v>253</v>
      </c>
      <c r="B254" s="85" t="str">
        <f>IF('2a Data Collection'!C254="","",'2a Data Collection'!C254)</f>
        <v/>
      </c>
    </row>
    <row r="255" spans="1:2" x14ac:dyDescent="0.25">
      <c r="A255" s="78">
        <v>254</v>
      </c>
      <c r="B255" s="85" t="str">
        <f>IF('2a Data Collection'!C255="","",'2a Data Collection'!C255)</f>
        <v/>
      </c>
    </row>
    <row r="256" spans="1:2" x14ac:dyDescent="0.25">
      <c r="A256" s="78">
        <v>255</v>
      </c>
      <c r="B256" s="85" t="str">
        <f>IF('2a Data Collection'!C256="","",'2a Data Collection'!C256)</f>
        <v/>
      </c>
    </row>
    <row r="257" spans="1:2" x14ac:dyDescent="0.25">
      <c r="A257" s="78">
        <v>256</v>
      </c>
      <c r="B257" s="85" t="str">
        <f>IF('2a Data Collection'!C257="","",'2a Data Collection'!C257)</f>
        <v/>
      </c>
    </row>
    <row r="258" spans="1:2" x14ac:dyDescent="0.25">
      <c r="A258" s="78">
        <v>257</v>
      </c>
      <c r="B258" s="85" t="str">
        <f>IF('2a Data Collection'!C258="","",'2a Data Collection'!C258)</f>
        <v/>
      </c>
    </row>
    <row r="259" spans="1:2" x14ac:dyDescent="0.25">
      <c r="A259" s="78">
        <v>258</v>
      </c>
      <c r="B259" s="85" t="str">
        <f>IF('2a Data Collection'!C259="","",'2a Data Collection'!C259)</f>
        <v/>
      </c>
    </row>
    <row r="260" spans="1:2" x14ac:dyDescent="0.25">
      <c r="A260" s="78">
        <v>259</v>
      </c>
      <c r="B260" s="85" t="str">
        <f>IF('2a Data Collection'!C260="","",'2a Data Collection'!C260)</f>
        <v/>
      </c>
    </row>
    <row r="261" spans="1:2" x14ac:dyDescent="0.25">
      <c r="A261" s="78">
        <v>260</v>
      </c>
      <c r="B261" s="85" t="str">
        <f>IF('2a Data Collection'!C261="","",'2a Data Collection'!C261)</f>
        <v/>
      </c>
    </row>
    <row r="262" spans="1:2" x14ac:dyDescent="0.25">
      <c r="A262" s="78">
        <v>261</v>
      </c>
      <c r="B262" s="85" t="str">
        <f>IF('2a Data Collection'!C262="","",'2a Data Collection'!C262)</f>
        <v/>
      </c>
    </row>
    <row r="263" spans="1:2" x14ac:dyDescent="0.25">
      <c r="A263" s="78">
        <v>262</v>
      </c>
      <c r="B263" s="85" t="str">
        <f>IF('2a Data Collection'!C263="","",'2a Data Collection'!C263)</f>
        <v/>
      </c>
    </row>
    <row r="264" spans="1:2" x14ac:dyDescent="0.25">
      <c r="A264" s="78">
        <v>263</v>
      </c>
      <c r="B264" s="85" t="str">
        <f>IF('2a Data Collection'!C264="","",'2a Data Collection'!C264)</f>
        <v/>
      </c>
    </row>
    <row r="265" spans="1:2" x14ac:dyDescent="0.25">
      <c r="A265" s="78">
        <v>264</v>
      </c>
      <c r="B265" s="85" t="str">
        <f>IF('2a Data Collection'!C265="","",'2a Data Collection'!C265)</f>
        <v/>
      </c>
    </row>
    <row r="266" spans="1:2" x14ac:dyDescent="0.25">
      <c r="A266" s="78">
        <v>265</v>
      </c>
      <c r="B266" s="85" t="str">
        <f>IF('2a Data Collection'!C266="","",'2a Data Collection'!C266)</f>
        <v/>
      </c>
    </row>
    <row r="267" spans="1:2" x14ac:dyDescent="0.25">
      <c r="A267" s="78">
        <v>266</v>
      </c>
      <c r="B267" s="85" t="str">
        <f>IF('2a Data Collection'!C267="","",'2a Data Collection'!C267)</f>
        <v/>
      </c>
    </row>
    <row r="268" spans="1:2" x14ac:dyDescent="0.25">
      <c r="A268" s="78">
        <v>267</v>
      </c>
      <c r="B268" s="85" t="str">
        <f>IF('2a Data Collection'!C268="","",'2a Data Collection'!C268)</f>
        <v/>
      </c>
    </row>
    <row r="269" spans="1:2" x14ac:dyDescent="0.25">
      <c r="A269" s="78">
        <v>268</v>
      </c>
      <c r="B269" s="85" t="str">
        <f>IF('2a Data Collection'!C269="","",'2a Data Collection'!C269)</f>
        <v/>
      </c>
    </row>
    <row r="270" spans="1:2" x14ac:dyDescent="0.25">
      <c r="A270" s="78">
        <v>269</v>
      </c>
      <c r="B270" s="85" t="str">
        <f>IF('2a Data Collection'!C270="","",'2a Data Collection'!C270)</f>
        <v/>
      </c>
    </row>
    <row r="271" spans="1:2" x14ac:dyDescent="0.25">
      <c r="A271" s="78">
        <v>270</v>
      </c>
      <c r="B271" s="85" t="str">
        <f>IF('2a Data Collection'!C271="","",'2a Data Collection'!C271)</f>
        <v/>
      </c>
    </row>
    <row r="272" spans="1:2" x14ac:dyDescent="0.25">
      <c r="A272" s="78">
        <v>271</v>
      </c>
      <c r="B272" s="85" t="str">
        <f>IF('2a Data Collection'!C272="","",'2a Data Collection'!C272)</f>
        <v/>
      </c>
    </row>
    <row r="273" spans="1:2" x14ac:dyDescent="0.25">
      <c r="A273" s="78">
        <v>272</v>
      </c>
      <c r="B273" s="85" t="str">
        <f>IF('2a Data Collection'!C273="","",'2a Data Collection'!C273)</f>
        <v/>
      </c>
    </row>
    <row r="274" spans="1:2" x14ac:dyDescent="0.25">
      <c r="A274" s="78">
        <v>273</v>
      </c>
      <c r="B274" s="85" t="str">
        <f>IF('2a Data Collection'!C274="","",'2a Data Collection'!C274)</f>
        <v/>
      </c>
    </row>
    <row r="275" spans="1:2" x14ac:dyDescent="0.25">
      <c r="A275" s="78">
        <v>274</v>
      </c>
      <c r="B275" s="85" t="str">
        <f>IF('2a Data Collection'!C275="","",'2a Data Collection'!C275)</f>
        <v/>
      </c>
    </row>
    <row r="276" spans="1:2" x14ac:dyDescent="0.25">
      <c r="A276" s="78">
        <v>275</v>
      </c>
      <c r="B276" s="85" t="str">
        <f>IF('2a Data Collection'!C276="","",'2a Data Collection'!C276)</f>
        <v/>
      </c>
    </row>
    <row r="277" spans="1:2" x14ac:dyDescent="0.25">
      <c r="A277" s="78">
        <v>276</v>
      </c>
      <c r="B277" s="85" t="str">
        <f>IF('2a Data Collection'!C277="","",'2a Data Collection'!C277)</f>
        <v/>
      </c>
    </row>
    <row r="278" spans="1:2" x14ac:dyDescent="0.25">
      <c r="A278" s="78">
        <v>277</v>
      </c>
      <c r="B278" s="85" t="str">
        <f>IF('2a Data Collection'!C278="","",'2a Data Collection'!C278)</f>
        <v/>
      </c>
    </row>
    <row r="279" spans="1:2" x14ac:dyDescent="0.25">
      <c r="A279" s="78">
        <v>278</v>
      </c>
      <c r="B279" s="85" t="str">
        <f>IF('2a Data Collection'!C279="","",'2a Data Collection'!C279)</f>
        <v/>
      </c>
    </row>
    <row r="280" spans="1:2" x14ac:dyDescent="0.25">
      <c r="A280" s="78">
        <v>279</v>
      </c>
      <c r="B280" s="85" t="str">
        <f>IF('2a Data Collection'!C280="","",'2a Data Collection'!C280)</f>
        <v/>
      </c>
    </row>
    <row r="281" spans="1:2" x14ac:dyDescent="0.25">
      <c r="A281" s="78">
        <v>280</v>
      </c>
      <c r="B281" s="85" t="str">
        <f>IF('2a Data Collection'!C281="","",'2a Data Collection'!C281)</f>
        <v/>
      </c>
    </row>
    <row r="282" spans="1:2" x14ac:dyDescent="0.25">
      <c r="A282" s="78">
        <v>281</v>
      </c>
      <c r="B282" s="85" t="str">
        <f>IF('2a Data Collection'!C282="","",'2a Data Collection'!C282)</f>
        <v/>
      </c>
    </row>
    <row r="283" spans="1:2" x14ac:dyDescent="0.25">
      <c r="A283" s="78">
        <v>282</v>
      </c>
      <c r="B283" s="85" t="str">
        <f>IF('2a Data Collection'!C283="","",'2a Data Collection'!C283)</f>
        <v/>
      </c>
    </row>
    <row r="284" spans="1:2" x14ac:dyDescent="0.25">
      <c r="A284" s="78">
        <v>283</v>
      </c>
      <c r="B284" s="85" t="str">
        <f>IF('2a Data Collection'!C284="","",'2a Data Collection'!C284)</f>
        <v/>
      </c>
    </row>
    <row r="285" spans="1:2" x14ac:dyDescent="0.25">
      <c r="A285" s="78">
        <v>284</v>
      </c>
      <c r="B285" s="85" t="str">
        <f>IF('2a Data Collection'!C285="","",'2a Data Collection'!C285)</f>
        <v/>
      </c>
    </row>
    <row r="286" spans="1:2" x14ac:dyDescent="0.25">
      <c r="A286" s="78">
        <v>285</v>
      </c>
      <c r="B286" s="85" t="str">
        <f>IF('2a Data Collection'!C286="","",'2a Data Collection'!C286)</f>
        <v/>
      </c>
    </row>
    <row r="287" spans="1:2" x14ac:dyDescent="0.25">
      <c r="A287" s="78">
        <v>286</v>
      </c>
      <c r="B287" s="85" t="str">
        <f>IF('2a Data Collection'!C287="","",'2a Data Collection'!C287)</f>
        <v/>
      </c>
    </row>
    <row r="288" spans="1:2" x14ac:dyDescent="0.25">
      <c r="A288" s="78">
        <v>287</v>
      </c>
      <c r="B288" s="85" t="str">
        <f>IF('2a Data Collection'!C288="","",'2a Data Collection'!C288)</f>
        <v/>
      </c>
    </row>
    <row r="289" spans="1:2" x14ac:dyDescent="0.25">
      <c r="A289" s="78">
        <v>288</v>
      </c>
      <c r="B289" s="85" t="str">
        <f>IF('2a Data Collection'!C289="","",'2a Data Collection'!C289)</f>
        <v/>
      </c>
    </row>
    <row r="290" spans="1:2" x14ac:dyDescent="0.25">
      <c r="A290" s="78">
        <v>289</v>
      </c>
      <c r="B290" s="85" t="str">
        <f>IF('2a Data Collection'!C290="","",'2a Data Collection'!C290)</f>
        <v/>
      </c>
    </row>
    <row r="291" spans="1:2" x14ac:dyDescent="0.25">
      <c r="A291" s="78">
        <v>290</v>
      </c>
      <c r="B291" s="85" t="str">
        <f>IF('2a Data Collection'!C291="","",'2a Data Collection'!C291)</f>
        <v/>
      </c>
    </row>
    <row r="292" spans="1:2" x14ac:dyDescent="0.25">
      <c r="A292" s="78">
        <v>291</v>
      </c>
      <c r="B292" s="85" t="str">
        <f>IF('2a Data Collection'!C292="","",'2a Data Collection'!C292)</f>
        <v/>
      </c>
    </row>
    <row r="293" spans="1:2" x14ac:dyDescent="0.25">
      <c r="A293" s="78">
        <v>292</v>
      </c>
      <c r="B293" s="85" t="str">
        <f>IF('2a Data Collection'!C293="","",'2a Data Collection'!C293)</f>
        <v/>
      </c>
    </row>
    <row r="294" spans="1:2" x14ac:dyDescent="0.25">
      <c r="A294" s="78">
        <v>293</v>
      </c>
      <c r="B294" s="85" t="str">
        <f>IF('2a Data Collection'!C294="","",'2a Data Collection'!C294)</f>
        <v/>
      </c>
    </row>
    <row r="295" spans="1:2" x14ac:dyDescent="0.25">
      <c r="A295" s="78">
        <v>294</v>
      </c>
      <c r="B295" s="85" t="str">
        <f>IF('2a Data Collection'!C295="","",'2a Data Collection'!C295)</f>
        <v/>
      </c>
    </row>
    <row r="296" spans="1:2" x14ac:dyDescent="0.25">
      <c r="A296" s="78">
        <v>295</v>
      </c>
      <c r="B296" s="85" t="str">
        <f>IF('2a Data Collection'!C296="","",'2a Data Collection'!C296)</f>
        <v/>
      </c>
    </row>
    <row r="297" spans="1:2" x14ac:dyDescent="0.25">
      <c r="A297" s="78">
        <v>296</v>
      </c>
      <c r="B297" s="85" t="str">
        <f>IF('2a Data Collection'!C297="","",'2a Data Collection'!C297)</f>
        <v/>
      </c>
    </row>
    <row r="298" spans="1:2" x14ac:dyDescent="0.25">
      <c r="A298" s="78">
        <v>297</v>
      </c>
      <c r="B298" s="85" t="str">
        <f>IF('2a Data Collection'!C298="","",'2a Data Collection'!C298)</f>
        <v/>
      </c>
    </row>
    <row r="299" spans="1:2" x14ac:dyDescent="0.25">
      <c r="A299" s="78">
        <v>298</v>
      </c>
      <c r="B299" s="85" t="str">
        <f>IF('2a Data Collection'!C299="","",'2a Data Collection'!C299)</f>
        <v/>
      </c>
    </row>
    <row r="300" spans="1:2" x14ac:dyDescent="0.25">
      <c r="A300" s="78">
        <v>299</v>
      </c>
      <c r="B300" s="85" t="str">
        <f>IF('2a Data Collection'!C300="","",'2a Data Collection'!C300)</f>
        <v/>
      </c>
    </row>
    <row r="301" spans="1:2" x14ac:dyDescent="0.25">
      <c r="A301" s="78">
        <v>300</v>
      </c>
      <c r="B301" s="85" t="str">
        <f>IF('2a Data Collection'!C301="","",'2a Data Collection'!C301)</f>
        <v/>
      </c>
    </row>
    <row r="302" spans="1:2" x14ac:dyDescent="0.25">
      <c r="A302" s="78">
        <v>301</v>
      </c>
      <c r="B302" s="85" t="str">
        <f>IF('2a Data Collection'!C302="","",'2a Data Collection'!C302)</f>
        <v/>
      </c>
    </row>
    <row r="303" spans="1:2" x14ac:dyDescent="0.25">
      <c r="A303" s="78">
        <v>302</v>
      </c>
      <c r="B303" s="85" t="str">
        <f>IF('2a Data Collection'!C303="","",'2a Data Collection'!C303)</f>
        <v/>
      </c>
    </row>
    <row r="304" spans="1:2" x14ac:dyDescent="0.25">
      <c r="A304" s="78">
        <v>303</v>
      </c>
      <c r="B304" s="85" t="str">
        <f>IF('2a Data Collection'!C304="","",'2a Data Collection'!C304)</f>
        <v/>
      </c>
    </row>
    <row r="305" spans="1:2" x14ac:dyDescent="0.25">
      <c r="A305" s="78">
        <v>304</v>
      </c>
      <c r="B305" s="85" t="str">
        <f>IF('2a Data Collection'!C305="","",'2a Data Collection'!C305)</f>
        <v/>
      </c>
    </row>
    <row r="306" spans="1:2" x14ac:dyDescent="0.25">
      <c r="A306" s="78">
        <v>305</v>
      </c>
      <c r="B306" s="85" t="str">
        <f>IF('2a Data Collection'!C306="","",'2a Data Collection'!C306)</f>
        <v/>
      </c>
    </row>
    <row r="307" spans="1:2" x14ac:dyDescent="0.25">
      <c r="A307" s="78">
        <v>306</v>
      </c>
      <c r="B307" s="85" t="str">
        <f>IF('2a Data Collection'!C307="","",'2a Data Collection'!C307)</f>
        <v/>
      </c>
    </row>
    <row r="308" spans="1:2" x14ac:dyDescent="0.25">
      <c r="A308" s="78">
        <v>307</v>
      </c>
      <c r="B308" s="85" t="str">
        <f>IF('2a Data Collection'!C308="","",'2a Data Collection'!C308)</f>
        <v/>
      </c>
    </row>
    <row r="309" spans="1:2" x14ac:dyDescent="0.25">
      <c r="A309" s="78">
        <v>308</v>
      </c>
      <c r="B309" s="85" t="str">
        <f>IF('2a Data Collection'!C309="","",'2a Data Collection'!C309)</f>
        <v/>
      </c>
    </row>
    <row r="310" spans="1:2" x14ac:dyDescent="0.25">
      <c r="A310" s="78">
        <v>309</v>
      </c>
      <c r="B310" s="85" t="str">
        <f>IF('2a Data Collection'!C310="","",'2a Data Collection'!C310)</f>
        <v/>
      </c>
    </row>
    <row r="311" spans="1:2" x14ac:dyDescent="0.25">
      <c r="A311" s="78">
        <v>310</v>
      </c>
      <c r="B311" s="85" t="str">
        <f>IF('2a Data Collection'!C311="","",'2a Data Collection'!C311)</f>
        <v/>
      </c>
    </row>
    <row r="312" spans="1:2" x14ac:dyDescent="0.25">
      <c r="A312" s="78">
        <v>311</v>
      </c>
      <c r="B312" s="85" t="str">
        <f>IF('2a Data Collection'!C312="","",'2a Data Collection'!C312)</f>
        <v/>
      </c>
    </row>
    <row r="313" spans="1:2" x14ac:dyDescent="0.25">
      <c r="A313" s="78">
        <v>312</v>
      </c>
      <c r="B313" s="85" t="str">
        <f>IF('2a Data Collection'!C313="","",'2a Data Collection'!C313)</f>
        <v/>
      </c>
    </row>
    <row r="314" spans="1:2" x14ac:dyDescent="0.25">
      <c r="A314" s="78">
        <v>313</v>
      </c>
      <c r="B314" s="85" t="str">
        <f>IF('2a Data Collection'!C314="","",'2a Data Collection'!C314)</f>
        <v/>
      </c>
    </row>
    <row r="315" spans="1:2" x14ac:dyDescent="0.25">
      <c r="A315" s="78">
        <v>314</v>
      </c>
      <c r="B315" s="85" t="str">
        <f>IF('2a Data Collection'!C315="","",'2a Data Collection'!C315)</f>
        <v/>
      </c>
    </row>
    <row r="316" spans="1:2" x14ac:dyDescent="0.25">
      <c r="A316" s="78">
        <v>315</v>
      </c>
      <c r="B316" s="85" t="str">
        <f>IF('2a Data Collection'!C316="","",'2a Data Collection'!C316)</f>
        <v/>
      </c>
    </row>
    <row r="317" spans="1:2" x14ac:dyDescent="0.25">
      <c r="A317" s="78">
        <v>316</v>
      </c>
      <c r="B317" s="85" t="str">
        <f>IF('2a Data Collection'!C317="","",'2a Data Collection'!C317)</f>
        <v/>
      </c>
    </row>
    <row r="318" spans="1:2" x14ac:dyDescent="0.25">
      <c r="A318" s="78">
        <v>317</v>
      </c>
      <c r="B318" s="85" t="str">
        <f>IF('2a Data Collection'!C318="","",'2a Data Collection'!C318)</f>
        <v/>
      </c>
    </row>
    <row r="319" spans="1:2" x14ac:dyDescent="0.25">
      <c r="A319" s="78">
        <v>318</v>
      </c>
      <c r="B319" s="85" t="str">
        <f>IF('2a Data Collection'!C319="","",'2a Data Collection'!C319)</f>
        <v/>
      </c>
    </row>
    <row r="320" spans="1:2" x14ac:dyDescent="0.25">
      <c r="A320" s="78">
        <v>319</v>
      </c>
      <c r="B320" s="85" t="str">
        <f>IF('2a Data Collection'!C320="","",'2a Data Collection'!C320)</f>
        <v/>
      </c>
    </row>
    <row r="321" spans="1:2" x14ac:dyDescent="0.25">
      <c r="A321" s="78">
        <v>320</v>
      </c>
      <c r="B321" s="85" t="str">
        <f>IF('2a Data Collection'!C321="","",'2a Data Collection'!C321)</f>
        <v/>
      </c>
    </row>
    <row r="322" spans="1:2" x14ac:dyDescent="0.25">
      <c r="A322" s="78">
        <v>321</v>
      </c>
      <c r="B322" s="85" t="str">
        <f>IF('2a Data Collection'!C322="","",'2a Data Collection'!C322)</f>
        <v/>
      </c>
    </row>
    <row r="323" spans="1:2" x14ac:dyDescent="0.25">
      <c r="A323" s="78">
        <v>322</v>
      </c>
      <c r="B323" s="85" t="str">
        <f>IF('2a Data Collection'!C323="","",'2a Data Collection'!C323)</f>
        <v/>
      </c>
    </row>
    <row r="324" spans="1:2" x14ac:dyDescent="0.25">
      <c r="A324" s="78">
        <v>323</v>
      </c>
      <c r="B324" s="85" t="str">
        <f>IF('2a Data Collection'!C324="","",'2a Data Collection'!C324)</f>
        <v/>
      </c>
    </row>
    <row r="325" spans="1:2" x14ac:dyDescent="0.25">
      <c r="A325" s="78">
        <v>324</v>
      </c>
      <c r="B325" s="85" t="str">
        <f>IF('2a Data Collection'!C325="","",'2a Data Collection'!C325)</f>
        <v/>
      </c>
    </row>
    <row r="326" spans="1:2" x14ac:dyDescent="0.25">
      <c r="A326" s="78">
        <v>325</v>
      </c>
      <c r="B326" s="85" t="str">
        <f>IF('2a Data Collection'!C326="","",'2a Data Collection'!C326)</f>
        <v/>
      </c>
    </row>
    <row r="327" spans="1:2" x14ac:dyDescent="0.25">
      <c r="A327" s="78">
        <v>326</v>
      </c>
      <c r="B327" s="85" t="str">
        <f>IF('2a Data Collection'!C327="","",'2a Data Collection'!C327)</f>
        <v/>
      </c>
    </row>
    <row r="328" spans="1:2" x14ac:dyDescent="0.25">
      <c r="A328" s="78">
        <v>327</v>
      </c>
      <c r="B328" s="85" t="str">
        <f>IF('2a Data Collection'!C328="","",'2a Data Collection'!C328)</f>
        <v/>
      </c>
    </row>
    <row r="329" spans="1:2" x14ac:dyDescent="0.25">
      <c r="A329" s="78">
        <v>328</v>
      </c>
      <c r="B329" s="85" t="str">
        <f>IF('2a Data Collection'!C329="","",'2a Data Collection'!C329)</f>
        <v/>
      </c>
    </row>
    <row r="330" spans="1:2" x14ac:dyDescent="0.25">
      <c r="A330" s="78">
        <v>329</v>
      </c>
      <c r="B330" s="85" t="str">
        <f>IF('2a Data Collection'!C330="","",'2a Data Collection'!C330)</f>
        <v/>
      </c>
    </row>
    <row r="331" spans="1:2" x14ac:dyDescent="0.25">
      <c r="A331" s="78">
        <v>330</v>
      </c>
      <c r="B331" s="85" t="str">
        <f>IF('2a Data Collection'!C331="","",'2a Data Collection'!C331)</f>
        <v/>
      </c>
    </row>
    <row r="332" spans="1:2" x14ac:dyDescent="0.25">
      <c r="A332" s="78">
        <v>331</v>
      </c>
      <c r="B332" s="85" t="str">
        <f>IF('2a Data Collection'!C332="","",'2a Data Collection'!C332)</f>
        <v/>
      </c>
    </row>
    <row r="333" spans="1:2" x14ac:dyDescent="0.25">
      <c r="A333" s="78">
        <v>332</v>
      </c>
      <c r="B333" s="85" t="str">
        <f>IF('2a Data Collection'!C333="","",'2a Data Collection'!C333)</f>
        <v/>
      </c>
    </row>
    <row r="334" spans="1:2" x14ac:dyDescent="0.25">
      <c r="A334" s="78">
        <v>333</v>
      </c>
      <c r="B334" s="85" t="str">
        <f>IF('2a Data Collection'!C334="","",'2a Data Collection'!C334)</f>
        <v/>
      </c>
    </row>
    <row r="335" spans="1:2" x14ac:dyDescent="0.25">
      <c r="A335" s="78">
        <v>334</v>
      </c>
      <c r="B335" s="85" t="str">
        <f>IF('2a Data Collection'!C335="","",'2a Data Collection'!C335)</f>
        <v/>
      </c>
    </row>
    <row r="336" spans="1:2" x14ac:dyDescent="0.25">
      <c r="A336" s="78">
        <v>335</v>
      </c>
      <c r="B336" s="85" t="str">
        <f>IF('2a Data Collection'!C336="","",'2a Data Collection'!C336)</f>
        <v/>
      </c>
    </row>
    <row r="337" spans="1:2" x14ac:dyDescent="0.25">
      <c r="A337" s="78">
        <v>336</v>
      </c>
      <c r="B337" s="85" t="str">
        <f>IF('2a Data Collection'!C337="","",'2a Data Collection'!C337)</f>
        <v/>
      </c>
    </row>
    <row r="338" spans="1:2" x14ac:dyDescent="0.25">
      <c r="A338" s="78">
        <v>337</v>
      </c>
      <c r="B338" s="85" t="str">
        <f>IF('2a Data Collection'!C338="","",'2a Data Collection'!C338)</f>
        <v/>
      </c>
    </row>
    <row r="339" spans="1:2" x14ac:dyDescent="0.25">
      <c r="A339" s="78">
        <v>338</v>
      </c>
      <c r="B339" s="85" t="str">
        <f>IF('2a Data Collection'!C339="","",'2a Data Collection'!C339)</f>
        <v/>
      </c>
    </row>
    <row r="340" spans="1:2" x14ac:dyDescent="0.25">
      <c r="A340" s="78">
        <v>339</v>
      </c>
      <c r="B340" s="85" t="str">
        <f>IF('2a Data Collection'!C340="","",'2a Data Collection'!C340)</f>
        <v/>
      </c>
    </row>
    <row r="341" spans="1:2" x14ac:dyDescent="0.25">
      <c r="A341" s="78">
        <v>340</v>
      </c>
      <c r="B341" s="85" t="str">
        <f>IF('2a Data Collection'!C341="","",'2a Data Collection'!C341)</f>
        <v/>
      </c>
    </row>
    <row r="342" spans="1:2" x14ac:dyDescent="0.25">
      <c r="A342" s="78">
        <v>341</v>
      </c>
      <c r="B342" s="85" t="str">
        <f>IF('2a Data Collection'!C342="","",'2a Data Collection'!C342)</f>
        <v/>
      </c>
    </row>
    <row r="343" spans="1:2" x14ac:dyDescent="0.25">
      <c r="A343" s="78">
        <v>342</v>
      </c>
      <c r="B343" s="85" t="str">
        <f>IF('2a Data Collection'!C343="","",'2a Data Collection'!C343)</f>
        <v/>
      </c>
    </row>
    <row r="344" spans="1:2" x14ac:dyDescent="0.25">
      <c r="A344" s="78">
        <v>343</v>
      </c>
      <c r="B344" s="85" t="str">
        <f>IF('2a Data Collection'!C344="","",'2a Data Collection'!C344)</f>
        <v/>
      </c>
    </row>
    <row r="345" spans="1:2" x14ac:dyDescent="0.25">
      <c r="A345" s="78">
        <v>344</v>
      </c>
      <c r="B345" s="85" t="str">
        <f>IF('2a Data Collection'!C345="","",'2a Data Collection'!C345)</f>
        <v/>
      </c>
    </row>
    <row r="346" spans="1:2" x14ac:dyDescent="0.25">
      <c r="A346" s="78">
        <v>345</v>
      </c>
      <c r="B346" s="85" t="str">
        <f>IF('2a Data Collection'!C346="","",'2a Data Collection'!C346)</f>
        <v/>
      </c>
    </row>
    <row r="347" spans="1:2" x14ac:dyDescent="0.25">
      <c r="A347" s="78">
        <v>346</v>
      </c>
      <c r="B347" s="85" t="str">
        <f>IF('2a Data Collection'!C347="","",'2a Data Collection'!C347)</f>
        <v/>
      </c>
    </row>
    <row r="348" spans="1:2" x14ac:dyDescent="0.25">
      <c r="A348" s="78">
        <v>347</v>
      </c>
      <c r="B348" s="85" t="str">
        <f>IF('2a Data Collection'!C348="","",'2a Data Collection'!C348)</f>
        <v/>
      </c>
    </row>
    <row r="349" spans="1:2" x14ac:dyDescent="0.25">
      <c r="A349" s="78">
        <v>348</v>
      </c>
      <c r="B349" s="85" t="str">
        <f>IF('2a Data Collection'!C349="","",'2a Data Collection'!C349)</f>
        <v/>
      </c>
    </row>
    <row r="350" spans="1:2" x14ac:dyDescent="0.25">
      <c r="A350" s="78">
        <v>349</v>
      </c>
      <c r="B350" s="85" t="str">
        <f>IF('2a Data Collection'!C350="","",'2a Data Collection'!C350)</f>
        <v/>
      </c>
    </row>
    <row r="351" spans="1:2" x14ac:dyDescent="0.25">
      <c r="A351" s="78">
        <v>350</v>
      </c>
      <c r="B351" s="85" t="str">
        <f>IF('2a Data Collection'!C351="","",'2a Data Collection'!C351)</f>
        <v/>
      </c>
    </row>
    <row r="352" spans="1:2" x14ac:dyDescent="0.25">
      <c r="A352" s="78">
        <v>351</v>
      </c>
      <c r="B352" s="85" t="str">
        <f>IF('2a Data Collection'!C352="","",'2a Data Collection'!C352)</f>
        <v/>
      </c>
    </row>
    <row r="353" spans="1:2" x14ac:dyDescent="0.25">
      <c r="A353" s="78">
        <v>352</v>
      </c>
      <c r="B353" s="85" t="str">
        <f>IF('2a Data Collection'!C353="","",'2a Data Collection'!C353)</f>
        <v/>
      </c>
    </row>
    <row r="354" spans="1:2" x14ac:dyDescent="0.25">
      <c r="A354" s="78">
        <v>353</v>
      </c>
      <c r="B354" s="85" t="str">
        <f>IF('2a Data Collection'!C354="","",'2a Data Collection'!C354)</f>
        <v/>
      </c>
    </row>
    <row r="355" spans="1:2" x14ac:dyDescent="0.25">
      <c r="A355" s="78">
        <v>354</v>
      </c>
      <c r="B355" s="85" t="str">
        <f>IF('2a Data Collection'!C355="","",'2a Data Collection'!C355)</f>
        <v/>
      </c>
    </row>
    <row r="356" spans="1:2" x14ac:dyDescent="0.25">
      <c r="A356" s="78">
        <v>355</v>
      </c>
      <c r="B356" s="85" t="str">
        <f>IF('2a Data Collection'!C356="","",'2a Data Collection'!C356)</f>
        <v/>
      </c>
    </row>
    <row r="357" spans="1:2" x14ac:dyDescent="0.25">
      <c r="A357" s="78">
        <v>356</v>
      </c>
      <c r="B357" s="85" t="str">
        <f>IF('2a Data Collection'!C357="","",'2a Data Collection'!C357)</f>
        <v/>
      </c>
    </row>
    <row r="358" spans="1:2" x14ac:dyDescent="0.25">
      <c r="A358" s="78">
        <v>357</v>
      </c>
      <c r="B358" s="85" t="str">
        <f>IF('2a Data Collection'!C358="","",'2a Data Collection'!C358)</f>
        <v/>
      </c>
    </row>
    <row r="359" spans="1:2" x14ac:dyDescent="0.25">
      <c r="A359" s="78">
        <v>358</v>
      </c>
      <c r="B359" s="85" t="str">
        <f>IF('2a Data Collection'!C359="","",'2a Data Collection'!C359)</f>
        <v/>
      </c>
    </row>
    <row r="360" spans="1:2" x14ac:dyDescent="0.25">
      <c r="A360" s="78">
        <v>359</v>
      </c>
      <c r="B360" s="85" t="str">
        <f>IF('2a Data Collection'!C360="","",'2a Data Collection'!C360)</f>
        <v/>
      </c>
    </row>
    <row r="361" spans="1:2" x14ac:dyDescent="0.25">
      <c r="A361" s="78">
        <v>360</v>
      </c>
      <c r="B361" s="85" t="str">
        <f>IF('2a Data Collection'!C361="","",'2a Data Collection'!C361)</f>
        <v/>
      </c>
    </row>
    <row r="362" spans="1:2" x14ac:dyDescent="0.25">
      <c r="A362" s="78">
        <v>361</v>
      </c>
      <c r="B362" s="85" t="str">
        <f>IF('2a Data Collection'!C362="","",'2a Data Collection'!C362)</f>
        <v/>
      </c>
    </row>
    <row r="363" spans="1:2" x14ac:dyDescent="0.25">
      <c r="A363" s="78">
        <v>362</v>
      </c>
      <c r="B363" s="85" t="str">
        <f>IF('2a Data Collection'!C363="","",'2a Data Collection'!C363)</f>
        <v/>
      </c>
    </row>
    <row r="364" spans="1:2" x14ac:dyDescent="0.25">
      <c r="A364" s="78">
        <v>363</v>
      </c>
      <c r="B364" s="85" t="str">
        <f>IF('2a Data Collection'!C364="","",'2a Data Collection'!C364)</f>
        <v/>
      </c>
    </row>
    <row r="365" spans="1:2" x14ac:dyDescent="0.25">
      <c r="A365" s="78">
        <v>364</v>
      </c>
      <c r="B365" s="85" t="str">
        <f>IF('2a Data Collection'!C365="","",'2a Data Collection'!C365)</f>
        <v/>
      </c>
    </row>
    <row r="366" spans="1:2" x14ac:dyDescent="0.25">
      <c r="A366" s="78">
        <v>365</v>
      </c>
      <c r="B366" s="85" t="str">
        <f>IF('2a Data Collection'!C366="","",'2a Data Collection'!C366)</f>
        <v/>
      </c>
    </row>
    <row r="367" spans="1:2" x14ac:dyDescent="0.25">
      <c r="A367" s="78">
        <v>366</v>
      </c>
      <c r="B367" s="85" t="str">
        <f>IF('2a Data Collection'!C367="","",'2a Data Collection'!C367)</f>
        <v/>
      </c>
    </row>
    <row r="368" spans="1:2" x14ac:dyDescent="0.25">
      <c r="A368" s="78">
        <v>367</v>
      </c>
      <c r="B368" s="85" t="str">
        <f>IF('2a Data Collection'!C368="","",'2a Data Collection'!C368)</f>
        <v/>
      </c>
    </row>
    <row r="369" spans="1:2" x14ac:dyDescent="0.25">
      <c r="A369" s="78">
        <v>368</v>
      </c>
      <c r="B369" s="85" t="str">
        <f>IF('2a Data Collection'!C369="","",'2a Data Collection'!C369)</f>
        <v/>
      </c>
    </row>
    <row r="370" spans="1:2" x14ac:dyDescent="0.25">
      <c r="A370" s="78">
        <v>369</v>
      </c>
      <c r="B370" s="85" t="str">
        <f>IF('2a Data Collection'!C370="","",'2a Data Collection'!C370)</f>
        <v/>
      </c>
    </row>
    <row r="371" spans="1:2" x14ac:dyDescent="0.25">
      <c r="A371" s="78">
        <v>370</v>
      </c>
      <c r="B371" s="85" t="str">
        <f>IF('2a Data Collection'!C371="","",'2a Data Collection'!C371)</f>
        <v/>
      </c>
    </row>
    <row r="372" spans="1:2" x14ac:dyDescent="0.25">
      <c r="A372" s="78">
        <v>371</v>
      </c>
      <c r="B372" s="85" t="str">
        <f>IF('2a Data Collection'!C372="","",'2a Data Collection'!C372)</f>
        <v/>
      </c>
    </row>
    <row r="373" spans="1:2" x14ac:dyDescent="0.25">
      <c r="A373" s="78">
        <v>372</v>
      </c>
      <c r="B373" s="85" t="str">
        <f>IF('2a Data Collection'!C373="","",'2a Data Collection'!C373)</f>
        <v/>
      </c>
    </row>
    <row r="374" spans="1:2" x14ac:dyDescent="0.25">
      <c r="A374" s="78">
        <v>373</v>
      </c>
      <c r="B374" s="85" t="str">
        <f>IF('2a Data Collection'!C374="","",'2a Data Collection'!C374)</f>
        <v/>
      </c>
    </row>
    <row r="375" spans="1:2" x14ac:dyDescent="0.25">
      <c r="A375" s="78">
        <v>374</v>
      </c>
      <c r="B375" s="85" t="str">
        <f>IF('2a Data Collection'!C375="","",'2a Data Collection'!C375)</f>
        <v/>
      </c>
    </row>
    <row r="376" spans="1:2" x14ac:dyDescent="0.25">
      <c r="A376" s="78">
        <v>375</v>
      </c>
      <c r="B376" s="85" t="str">
        <f>IF('2a Data Collection'!C376="","",'2a Data Collection'!C376)</f>
        <v/>
      </c>
    </row>
    <row r="377" spans="1:2" x14ac:dyDescent="0.25">
      <c r="A377" s="78">
        <v>376</v>
      </c>
      <c r="B377" s="85" t="str">
        <f>IF('2a Data Collection'!C377="","",'2a Data Collection'!C377)</f>
        <v/>
      </c>
    </row>
    <row r="378" spans="1:2" x14ac:dyDescent="0.25">
      <c r="A378" s="78">
        <v>377</v>
      </c>
      <c r="B378" s="85" t="str">
        <f>IF('2a Data Collection'!C378="","",'2a Data Collection'!C378)</f>
        <v/>
      </c>
    </row>
    <row r="379" spans="1:2" x14ac:dyDescent="0.25">
      <c r="A379" s="78">
        <v>378</v>
      </c>
      <c r="B379" s="85" t="str">
        <f>IF('2a Data Collection'!C379="","",'2a Data Collection'!C379)</f>
        <v/>
      </c>
    </row>
    <row r="380" spans="1:2" x14ac:dyDescent="0.25">
      <c r="A380" s="78">
        <v>379</v>
      </c>
      <c r="B380" s="85" t="str">
        <f>IF('2a Data Collection'!C380="","",'2a Data Collection'!C380)</f>
        <v/>
      </c>
    </row>
    <row r="381" spans="1:2" x14ac:dyDescent="0.25">
      <c r="A381" s="78">
        <v>380</v>
      </c>
      <c r="B381" s="85" t="str">
        <f>IF('2a Data Collection'!C381="","",'2a Data Collection'!C381)</f>
        <v/>
      </c>
    </row>
    <row r="382" spans="1:2" x14ac:dyDescent="0.25">
      <c r="A382" s="78">
        <v>381</v>
      </c>
      <c r="B382" s="85" t="str">
        <f>IF('2a Data Collection'!C382="","",'2a Data Collection'!C382)</f>
        <v/>
      </c>
    </row>
    <row r="383" spans="1:2" x14ac:dyDescent="0.25">
      <c r="A383" s="78">
        <v>382</v>
      </c>
      <c r="B383" s="85" t="str">
        <f>IF('2a Data Collection'!C383="","",'2a Data Collection'!C383)</f>
        <v/>
      </c>
    </row>
    <row r="384" spans="1:2" x14ac:dyDescent="0.25">
      <c r="A384" s="78">
        <v>383</v>
      </c>
      <c r="B384" s="85" t="str">
        <f>IF('2a Data Collection'!C384="","",'2a Data Collection'!C384)</f>
        <v/>
      </c>
    </row>
    <row r="385" spans="1:2" x14ac:dyDescent="0.25">
      <c r="A385" s="78">
        <v>384</v>
      </c>
      <c r="B385" s="85" t="str">
        <f>IF('2a Data Collection'!C385="","",'2a Data Collection'!C385)</f>
        <v/>
      </c>
    </row>
    <row r="386" spans="1:2" x14ac:dyDescent="0.25">
      <c r="A386" s="78">
        <v>385</v>
      </c>
      <c r="B386" s="85" t="str">
        <f>IF('2a Data Collection'!C386="","",'2a Data Collection'!C386)</f>
        <v/>
      </c>
    </row>
    <row r="387" spans="1:2" x14ac:dyDescent="0.25">
      <c r="A387" s="78">
        <v>386</v>
      </c>
      <c r="B387" s="85" t="str">
        <f>IF('2a Data Collection'!C387="","",'2a Data Collection'!C387)</f>
        <v/>
      </c>
    </row>
    <row r="388" spans="1:2" x14ac:dyDescent="0.25">
      <c r="A388" s="78">
        <v>387</v>
      </c>
      <c r="B388" s="85" t="str">
        <f>IF('2a Data Collection'!C388="","",'2a Data Collection'!C388)</f>
        <v/>
      </c>
    </row>
    <row r="389" spans="1:2" x14ac:dyDescent="0.25">
      <c r="A389" s="78">
        <v>388</v>
      </c>
      <c r="B389" s="85" t="str">
        <f>IF('2a Data Collection'!C389="","",'2a Data Collection'!C389)</f>
        <v/>
      </c>
    </row>
    <row r="390" spans="1:2" x14ac:dyDescent="0.25">
      <c r="A390" s="78">
        <v>389</v>
      </c>
      <c r="B390" s="85" t="str">
        <f>IF('2a Data Collection'!C390="","",'2a Data Collection'!C390)</f>
        <v/>
      </c>
    </row>
    <row r="391" spans="1:2" x14ac:dyDescent="0.25">
      <c r="A391" s="78">
        <v>390</v>
      </c>
      <c r="B391" s="85" t="str">
        <f>IF('2a Data Collection'!C391="","",'2a Data Collection'!C391)</f>
        <v/>
      </c>
    </row>
    <row r="392" spans="1:2" x14ac:dyDescent="0.25">
      <c r="A392" s="78">
        <v>391</v>
      </c>
      <c r="B392" s="85" t="str">
        <f>IF('2a Data Collection'!C392="","",'2a Data Collection'!C392)</f>
        <v/>
      </c>
    </row>
    <row r="393" spans="1:2" x14ac:dyDescent="0.25">
      <c r="A393" s="78">
        <v>392</v>
      </c>
      <c r="B393" s="85" t="str">
        <f>IF('2a Data Collection'!C393="","",'2a Data Collection'!C393)</f>
        <v/>
      </c>
    </row>
    <row r="394" spans="1:2" x14ac:dyDescent="0.25">
      <c r="A394" s="78">
        <v>393</v>
      </c>
      <c r="B394" s="85" t="str">
        <f>IF('2a Data Collection'!C394="","",'2a Data Collection'!C394)</f>
        <v/>
      </c>
    </row>
    <row r="395" spans="1:2" x14ac:dyDescent="0.25">
      <c r="A395" s="78">
        <v>394</v>
      </c>
      <c r="B395" s="85" t="str">
        <f>IF('2a Data Collection'!C395="","",'2a Data Collection'!C395)</f>
        <v/>
      </c>
    </row>
    <row r="396" spans="1:2" x14ac:dyDescent="0.25">
      <c r="A396" s="78">
        <v>395</v>
      </c>
      <c r="B396" s="85" t="str">
        <f>IF('2a Data Collection'!C396="","",'2a Data Collection'!C396)</f>
        <v/>
      </c>
    </row>
    <row r="397" spans="1:2" x14ac:dyDescent="0.25">
      <c r="A397" s="78">
        <v>396</v>
      </c>
      <c r="B397" s="85" t="str">
        <f>IF('2a Data Collection'!C397="","",'2a Data Collection'!C397)</f>
        <v/>
      </c>
    </row>
    <row r="398" spans="1:2" x14ac:dyDescent="0.25">
      <c r="A398" s="78">
        <v>397</v>
      </c>
      <c r="B398" s="85" t="str">
        <f>IF('2a Data Collection'!C398="","",'2a Data Collection'!C398)</f>
        <v/>
      </c>
    </row>
    <row r="399" spans="1:2" x14ac:dyDescent="0.25">
      <c r="A399" s="78">
        <v>398</v>
      </c>
      <c r="B399" s="85" t="str">
        <f>IF('2a Data Collection'!C399="","",'2a Data Collection'!C399)</f>
        <v/>
      </c>
    </row>
    <row r="400" spans="1:2" x14ac:dyDescent="0.25">
      <c r="A400" s="78">
        <v>399</v>
      </c>
      <c r="B400" s="85" t="str">
        <f>IF('2a Data Collection'!C400="","",'2a Data Collection'!C400)</f>
        <v/>
      </c>
    </row>
    <row r="401" spans="1:2" x14ac:dyDescent="0.25">
      <c r="A401" s="78">
        <v>400</v>
      </c>
      <c r="B401" s="85" t="str">
        <f>IF('2a Data Collection'!C401="","",'2a Data Collection'!C401)</f>
        <v/>
      </c>
    </row>
    <row r="402" spans="1:2" x14ac:dyDescent="0.25">
      <c r="A402" s="78">
        <v>401</v>
      </c>
      <c r="B402" s="85" t="str">
        <f>IF('2a Data Collection'!C402="","",'2a Data Collection'!C402)</f>
        <v/>
      </c>
    </row>
    <row r="403" spans="1:2" x14ac:dyDescent="0.25">
      <c r="A403" s="78">
        <v>402</v>
      </c>
      <c r="B403" s="85" t="str">
        <f>IF('2a Data Collection'!C403="","",'2a Data Collection'!C403)</f>
        <v/>
      </c>
    </row>
    <row r="404" spans="1:2" x14ac:dyDescent="0.25">
      <c r="A404" s="78">
        <v>403</v>
      </c>
      <c r="B404" s="85" t="str">
        <f>IF('2a Data Collection'!C404="","",'2a Data Collection'!C404)</f>
        <v/>
      </c>
    </row>
    <row r="405" spans="1:2" x14ac:dyDescent="0.25">
      <c r="A405" s="78">
        <v>404</v>
      </c>
      <c r="B405" s="85" t="str">
        <f>IF('2a Data Collection'!C405="","",'2a Data Collection'!C405)</f>
        <v/>
      </c>
    </row>
    <row r="406" spans="1:2" x14ac:dyDescent="0.25">
      <c r="A406" s="78">
        <v>405</v>
      </c>
      <c r="B406" s="85" t="str">
        <f>IF('2a Data Collection'!C406="","",'2a Data Collection'!C406)</f>
        <v/>
      </c>
    </row>
    <row r="407" spans="1:2" x14ac:dyDescent="0.25">
      <c r="A407" s="78">
        <v>406</v>
      </c>
      <c r="B407" s="85" t="str">
        <f>IF('2a Data Collection'!C407="","",'2a Data Collection'!C407)</f>
        <v/>
      </c>
    </row>
    <row r="408" spans="1:2" x14ac:dyDescent="0.25">
      <c r="A408" s="78">
        <v>407</v>
      </c>
      <c r="B408" s="85" t="str">
        <f>IF('2a Data Collection'!C408="","",'2a Data Collection'!C408)</f>
        <v/>
      </c>
    </row>
    <row r="409" spans="1:2" x14ac:dyDescent="0.25">
      <c r="A409" s="78">
        <v>408</v>
      </c>
      <c r="B409" s="85" t="str">
        <f>IF('2a Data Collection'!C409="","",'2a Data Collection'!C409)</f>
        <v/>
      </c>
    </row>
    <row r="410" spans="1:2" x14ac:dyDescent="0.25">
      <c r="A410" s="78">
        <v>409</v>
      </c>
      <c r="B410" s="85" t="str">
        <f>IF('2a Data Collection'!C410="","",'2a Data Collection'!C410)</f>
        <v/>
      </c>
    </row>
    <row r="411" spans="1:2" x14ac:dyDescent="0.25">
      <c r="A411" s="78">
        <v>410</v>
      </c>
      <c r="B411" s="85" t="str">
        <f>IF('2a Data Collection'!C411="","",'2a Data Collection'!C411)</f>
        <v/>
      </c>
    </row>
    <row r="412" spans="1:2" x14ac:dyDescent="0.25">
      <c r="A412" s="78">
        <v>411</v>
      </c>
      <c r="B412" s="85" t="str">
        <f>IF('2a Data Collection'!C412="","",'2a Data Collection'!C412)</f>
        <v/>
      </c>
    </row>
    <row r="413" spans="1:2" x14ac:dyDescent="0.25">
      <c r="A413" s="78">
        <v>412</v>
      </c>
      <c r="B413" s="85" t="str">
        <f>IF('2a Data Collection'!C413="","",'2a Data Collection'!C413)</f>
        <v/>
      </c>
    </row>
    <row r="414" spans="1:2" x14ac:dyDescent="0.25">
      <c r="A414" s="78">
        <v>413</v>
      </c>
      <c r="B414" s="85" t="str">
        <f>IF('2a Data Collection'!C414="","",'2a Data Collection'!C414)</f>
        <v/>
      </c>
    </row>
    <row r="415" spans="1:2" x14ac:dyDescent="0.25">
      <c r="A415" s="78">
        <v>414</v>
      </c>
      <c r="B415" s="85" t="str">
        <f>IF('2a Data Collection'!C415="","",'2a Data Collection'!C415)</f>
        <v/>
      </c>
    </row>
    <row r="416" spans="1:2" x14ac:dyDescent="0.25">
      <c r="A416" s="78">
        <v>415</v>
      </c>
      <c r="B416" s="85" t="str">
        <f>IF('2a Data Collection'!C416="","",'2a Data Collection'!C416)</f>
        <v/>
      </c>
    </row>
    <row r="417" spans="1:2" x14ac:dyDescent="0.25">
      <c r="A417" s="78">
        <v>416</v>
      </c>
      <c r="B417" s="85" t="str">
        <f>IF('2a Data Collection'!C417="","",'2a Data Collection'!C417)</f>
        <v/>
      </c>
    </row>
    <row r="418" spans="1:2" x14ac:dyDescent="0.25">
      <c r="A418" s="78">
        <v>417</v>
      </c>
      <c r="B418" s="85" t="str">
        <f>IF('2a Data Collection'!C418="","",'2a Data Collection'!C418)</f>
        <v/>
      </c>
    </row>
    <row r="419" spans="1:2" x14ac:dyDescent="0.25">
      <c r="A419" s="78">
        <v>418</v>
      </c>
      <c r="B419" s="85" t="str">
        <f>IF('2a Data Collection'!C419="","",'2a Data Collection'!C419)</f>
        <v/>
      </c>
    </row>
    <row r="420" spans="1:2" x14ac:dyDescent="0.25">
      <c r="A420" s="78">
        <v>419</v>
      </c>
      <c r="B420" s="85" t="str">
        <f>IF('2a Data Collection'!C420="","",'2a Data Collection'!C420)</f>
        <v/>
      </c>
    </row>
    <row r="421" spans="1:2" x14ac:dyDescent="0.25">
      <c r="A421" s="78">
        <v>420</v>
      </c>
      <c r="B421" s="85" t="str">
        <f>IF('2a Data Collection'!C421="","",'2a Data Collection'!C421)</f>
        <v/>
      </c>
    </row>
    <row r="422" spans="1:2" x14ac:dyDescent="0.25">
      <c r="A422" s="78">
        <v>421</v>
      </c>
      <c r="B422" s="85" t="str">
        <f>IF('2a Data Collection'!C422="","",'2a Data Collection'!C422)</f>
        <v/>
      </c>
    </row>
    <row r="423" spans="1:2" x14ac:dyDescent="0.25">
      <c r="A423" s="78">
        <v>422</v>
      </c>
      <c r="B423" s="85" t="str">
        <f>IF('2a Data Collection'!C423="","",'2a Data Collection'!C423)</f>
        <v/>
      </c>
    </row>
    <row r="424" spans="1:2" x14ac:dyDescent="0.25">
      <c r="A424" s="78">
        <v>423</v>
      </c>
      <c r="B424" s="85" t="str">
        <f>IF('2a Data Collection'!C424="","",'2a Data Collection'!C424)</f>
        <v/>
      </c>
    </row>
    <row r="425" spans="1:2" x14ac:dyDescent="0.25">
      <c r="A425" s="78">
        <v>424</v>
      </c>
      <c r="B425" s="85" t="str">
        <f>IF('2a Data Collection'!C425="","",'2a Data Collection'!C425)</f>
        <v/>
      </c>
    </row>
    <row r="426" spans="1:2" x14ac:dyDescent="0.25">
      <c r="A426" s="78">
        <v>425</v>
      </c>
      <c r="B426" s="85" t="str">
        <f>IF('2a Data Collection'!C426="","",'2a Data Collection'!C426)</f>
        <v/>
      </c>
    </row>
    <row r="427" spans="1:2" x14ac:dyDescent="0.25">
      <c r="A427" s="78">
        <v>426</v>
      </c>
      <c r="B427" s="85" t="str">
        <f>IF('2a Data Collection'!C427="","",'2a Data Collection'!C427)</f>
        <v/>
      </c>
    </row>
    <row r="428" spans="1:2" x14ac:dyDescent="0.25">
      <c r="A428" s="78">
        <v>427</v>
      </c>
      <c r="B428" s="85" t="str">
        <f>IF('2a Data Collection'!C428="","",'2a Data Collection'!C428)</f>
        <v/>
      </c>
    </row>
    <row r="429" spans="1:2" x14ac:dyDescent="0.25">
      <c r="A429" s="78">
        <v>428</v>
      </c>
      <c r="B429" s="85" t="str">
        <f>IF('2a Data Collection'!C429="","",'2a Data Collection'!C429)</f>
        <v/>
      </c>
    </row>
    <row r="430" spans="1:2" x14ac:dyDescent="0.25">
      <c r="A430" s="78">
        <v>429</v>
      </c>
      <c r="B430" s="85" t="str">
        <f>IF('2a Data Collection'!C430="","",'2a Data Collection'!C430)</f>
        <v/>
      </c>
    </row>
    <row r="431" spans="1:2" x14ac:dyDescent="0.25">
      <c r="A431" s="78">
        <v>430</v>
      </c>
      <c r="B431" s="85" t="str">
        <f>IF('2a Data Collection'!C431="","",'2a Data Collection'!C431)</f>
        <v/>
      </c>
    </row>
    <row r="432" spans="1:2" x14ac:dyDescent="0.25">
      <c r="A432" s="78">
        <v>431</v>
      </c>
      <c r="B432" s="85" t="str">
        <f>IF('2a Data Collection'!C432="","",'2a Data Collection'!C432)</f>
        <v/>
      </c>
    </row>
    <row r="433" spans="1:2" x14ac:dyDescent="0.25">
      <c r="A433" s="78">
        <v>432</v>
      </c>
      <c r="B433" s="85" t="str">
        <f>IF('2a Data Collection'!C433="","",'2a Data Collection'!C433)</f>
        <v/>
      </c>
    </row>
    <row r="434" spans="1:2" x14ac:dyDescent="0.25">
      <c r="A434" s="78">
        <v>433</v>
      </c>
      <c r="B434" s="85" t="str">
        <f>IF('2a Data Collection'!C434="","",'2a Data Collection'!C434)</f>
        <v/>
      </c>
    </row>
    <row r="435" spans="1:2" x14ac:dyDescent="0.25">
      <c r="A435" s="78">
        <v>434</v>
      </c>
      <c r="B435" s="85" t="str">
        <f>IF('2a Data Collection'!C435="","",'2a Data Collection'!C435)</f>
        <v/>
      </c>
    </row>
    <row r="436" spans="1:2" x14ac:dyDescent="0.25">
      <c r="A436" s="78">
        <v>435</v>
      </c>
      <c r="B436" s="85" t="str">
        <f>IF('2a Data Collection'!C436="","",'2a Data Collection'!C436)</f>
        <v/>
      </c>
    </row>
    <row r="437" spans="1:2" x14ac:dyDescent="0.25">
      <c r="A437" s="78">
        <v>436</v>
      </c>
      <c r="B437" s="85" t="str">
        <f>IF('2a Data Collection'!C437="","",'2a Data Collection'!C437)</f>
        <v/>
      </c>
    </row>
    <row r="438" spans="1:2" x14ac:dyDescent="0.25">
      <c r="A438" s="78">
        <v>437</v>
      </c>
      <c r="B438" s="85" t="str">
        <f>IF('2a Data Collection'!C438="","",'2a Data Collection'!C438)</f>
        <v/>
      </c>
    </row>
    <row r="439" spans="1:2" x14ac:dyDescent="0.25">
      <c r="A439" s="78">
        <v>438</v>
      </c>
      <c r="B439" s="85" t="str">
        <f>IF('2a Data Collection'!C439="","",'2a Data Collection'!C439)</f>
        <v/>
      </c>
    </row>
    <row r="440" spans="1:2" x14ac:dyDescent="0.25">
      <c r="A440" s="78">
        <v>439</v>
      </c>
      <c r="B440" s="85" t="str">
        <f>IF('2a Data Collection'!C440="","",'2a Data Collection'!C440)</f>
        <v/>
      </c>
    </row>
    <row r="441" spans="1:2" x14ac:dyDescent="0.25">
      <c r="A441" s="78">
        <v>440</v>
      </c>
      <c r="B441" s="85" t="str">
        <f>IF('2a Data Collection'!C441="","",'2a Data Collection'!C441)</f>
        <v/>
      </c>
    </row>
    <row r="442" spans="1:2" x14ac:dyDescent="0.25">
      <c r="A442" s="78">
        <v>441</v>
      </c>
      <c r="B442" s="85" t="str">
        <f>IF('2a Data Collection'!C442="","",'2a Data Collection'!C442)</f>
        <v/>
      </c>
    </row>
    <row r="443" spans="1:2" x14ac:dyDescent="0.25">
      <c r="A443" s="78">
        <v>442</v>
      </c>
      <c r="B443" s="85" t="str">
        <f>IF('2a Data Collection'!C443="","",'2a Data Collection'!C443)</f>
        <v/>
      </c>
    </row>
    <row r="444" spans="1:2" x14ac:dyDescent="0.25">
      <c r="A444" s="78">
        <v>443</v>
      </c>
      <c r="B444" s="85" t="str">
        <f>IF('2a Data Collection'!C444="","",'2a Data Collection'!C444)</f>
        <v/>
      </c>
    </row>
    <row r="445" spans="1:2" x14ac:dyDescent="0.25">
      <c r="A445" s="78">
        <v>444</v>
      </c>
      <c r="B445" s="85" t="str">
        <f>IF('2a Data Collection'!C445="","",'2a Data Collection'!C445)</f>
        <v/>
      </c>
    </row>
    <row r="446" spans="1:2" x14ac:dyDescent="0.25">
      <c r="A446" s="78">
        <v>445</v>
      </c>
      <c r="B446" s="85" t="str">
        <f>IF('2a Data Collection'!C446="","",'2a Data Collection'!C446)</f>
        <v/>
      </c>
    </row>
    <row r="447" spans="1:2" x14ac:dyDescent="0.25">
      <c r="A447" s="78">
        <v>446</v>
      </c>
      <c r="B447" s="85" t="str">
        <f>IF('2a Data Collection'!C447="","",'2a Data Collection'!C447)</f>
        <v/>
      </c>
    </row>
    <row r="448" spans="1:2" x14ac:dyDescent="0.25">
      <c r="A448" s="78">
        <v>447</v>
      </c>
      <c r="B448" s="85" t="str">
        <f>IF('2a Data Collection'!C448="","",'2a Data Collection'!C448)</f>
        <v/>
      </c>
    </row>
    <row r="449" spans="1:2" x14ac:dyDescent="0.25">
      <c r="A449" s="78">
        <v>448</v>
      </c>
      <c r="B449" s="85" t="str">
        <f>IF('2a Data Collection'!C449="","",'2a Data Collection'!C449)</f>
        <v/>
      </c>
    </row>
    <row r="450" spans="1:2" x14ac:dyDescent="0.25">
      <c r="A450" s="78">
        <v>449</v>
      </c>
      <c r="B450" s="85" t="str">
        <f>IF('2a Data Collection'!C450="","",'2a Data Collection'!C450)</f>
        <v/>
      </c>
    </row>
    <row r="451" spans="1:2" x14ac:dyDescent="0.25">
      <c r="A451" s="78">
        <v>450</v>
      </c>
      <c r="B451" s="85" t="str">
        <f>IF('2a Data Collection'!C451="","",'2a Data Collection'!C451)</f>
        <v/>
      </c>
    </row>
    <row r="452" spans="1:2" x14ac:dyDescent="0.25">
      <c r="A452" s="78">
        <v>451</v>
      </c>
      <c r="B452" s="85" t="str">
        <f>IF('2a Data Collection'!C452="","",'2a Data Collection'!C452)</f>
        <v/>
      </c>
    </row>
    <row r="453" spans="1:2" x14ac:dyDescent="0.25">
      <c r="A453" s="78">
        <v>452</v>
      </c>
      <c r="B453" s="85" t="str">
        <f>IF('2a Data Collection'!C453="","",'2a Data Collection'!C453)</f>
        <v/>
      </c>
    </row>
    <row r="454" spans="1:2" x14ac:dyDescent="0.25">
      <c r="A454" s="78">
        <v>453</v>
      </c>
      <c r="B454" s="85" t="str">
        <f>IF('2a Data Collection'!C454="","",'2a Data Collection'!C454)</f>
        <v/>
      </c>
    </row>
    <row r="455" spans="1:2" x14ac:dyDescent="0.25">
      <c r="A455" s="78">
        <v>454</v>
      </c>
      <c r="B455" s="85" t="str">
        <f>IF('2a Data Collection'!C455="","",'2a Data Collection'!C455)</f>
        <v/>
      </c>
    </row>
    <row r="456" spans="1:2" x14ac:dyDescent="0.25">
      <c r="A456" s="78">
        <v>455</v>
      </c>
      <c r="B456" s="85" t="str">
        <f>IF('2a Data Collection'!C456="","",'2a Data Collection'!C456)</f>
        <v/>
      </c>
    </row>
    <row r="457" spans="1:2" x14ac:dyDescent="0.25">
      <c r="A457" s="78">
        <v>456</v>
      </c>
      <c r="B457" s="85" t="str">
        <f>IF('2a Data Collection'!C457="","",'2a Data Collection'!C457)</f>
        <v/>
      </c>
    </row>
    <row r="458" spans="1:2" x14ac:dyDescent="0.25">
      <c r="A458" s="78">
        <v>457</v>
      </c>
      <c r="B458" s="85" t="str">
        <f>IF('2a Data Collection'!C458="","",'2a Data Collection'!C458)</f>
        <v/>
      </c>
    </row>
    <row r="459" spans="1:2" x14ac:dyDescent="0.25">
      <c r="A459" s="78">
        <v>458</v>
      </c>
      <c r="B459" s="85" t="str">
        <f>IF('2a Data Collection'!C459="","",'2a Data Collection'!C459)</f>
        <v/>
      </c>
    </row>
    <row r="460" spans="1:2" x14ac:dyDescent="0.25">
      <c r="A460" s="78">
        <v>459</v>
      </c>
      <c r="B460" s="85" t="str">
        <f>IF('2a Data Collection'!C460="","",'2a Data Collection'!C460)</f>
        <v/>
      </c>
    </row>
    <row r="461" spans="1:2" x14ac:dyDescent="0.25">
      <c r="A461" s="78">
        <v>460</v>
      </c>
      <c r="B461" s="85" t="str">
        <f>IF('2a Data Collection'!C461="","",'2a Data Collection'!C461)</f>
        <v/>
      </c>
    </row>
    <row r="462" spans="1:2" x14ac:dyDescent="0.25">
      <c r="A462" s="78">
        <v>461</v>
      </c>
      <c r="B462" s="85" t="str">
        <f>IF('2a Data Collection'!C462="","",'2a Data Collection'!C462)</f>
        <v/>
      </c>
    </row>
    <row r="463" spans="1:2" x14ac:dyDescent="0.25">
      <c r="A463" s="78">
        <v>462</v>
      </c>
      <c r="B463" s="85" t="str">
        <f>IF('2a Data Collection'!C463="","",'2a Data Collection'!C463)</f>
        <v/>
      </c>
    </row>
    <row r="464" spans="1:2" x14ac:dyDescent="0.25">
      <c r="A464" s="78">
        <v>463</v>
      </c>
      <c r="B464" s="85" t="str">
        <f>IF('2a Data Collection'!C464="","",'2a Data Collection'!C464)</f>
        <v/>
      </c>
    </row>
    <row r="465" spans="1:2" x14ac:dyDescent="0.25">
      <c r="A465" s="78">
        <v>464</v>
      </c>
      <c r="B465" s="85" t="str">
        <f>IF('2a Data Collection'!C465="","",'2a Data Collection'!C465)</f>
        <v/>
      </c>
    </row>
    <row r="466" spans="1:2" x14ac:dyDescent="0.25">
      <c r="A466" s="78">
        <v>465</v>
      </c>
      <c r="B466" s="85" t="str">
        <f>IF('2a Data Collection'!C466="","",'2a Data Collection'!C466)</f>
        <v/>
      </c>
    </row>
    <row r="467" spans="1:2" x14ac:dyDescent="0.25">
      <c r="A467" s="78">
        <v>466</v>
      </c>
      <c r="B467" s="85" t="str">
        <f>IF('2a Data Collection'!C467="","",'2a Data Collection'!C467)</f>
        <v/>
      </c>
    </row>
    <row r="468" spans="1:2" x14ac:dyDescent="0.25">
      <c r="A468" s="78">
        <v>467</v>
      </c>
      <c r="B468" s="85" t="str">
        <f>IF('2a Data Collection'!C468="","",'2a Data Collection'!C468)</f>
        <v/>
      </c>
    </row>
    <row r="469" spans="1:2" x14ac:dyDescent="0.25">
      <c r="A469" s="78">
        <v>468</v>
      </c>
      <c r="B469" s="85" t="str">
        <f>IF('2a Data Collection'!C469="","",'2a Data Collection'!C469)</f>
        <v/>
      </c>
    </row>
    <row r="470" spans="1:2" x14ac:dyDescent="0.25">
      <c r="A470" s="78">
        <v>469</v>
      </c>
      <c r="B470" s="85" t="str">
        <f>IF('2a Data Collection'!C470="","",'2a Data Collection'!C470)</f>
        <v/>
      </c>
    </row>
    <row r="471" spans="1:2" x14ac:dyDescent="0.25">
      <c r="A471" s="78">
        <v>470</v>
      </c>
      <c r="B471" s="85" t="str">
        <f>IF('2a Data Collection'!C471="","",'2a Data Collection'!C471)</f>
        <v/>
      </c>
    </row>
    <row r="472" spans="1:2" x14ac:dyDescent="0.25">
      <c r="A472" s="78">
        <v>471</v>
      </c>
      <c r="B472" s="85" t="str">
        <f>IF('2a Data Collection'!C472="","",'2a Data Collection'!C472)</f>
        <v/>
      </c>
    </row>
    <row r="473" spans="1:2" x14ac:dyDescent="0.25">
      <c r="A473" s="78">
        <v>472</v>
      </c>
      <c r="B473" s="85" t="str">
        <f>IF('2a Data Collection'!C473="","",'2a Data Collection'!C473)</f>
        <v/>
      </c>
    </row>
    <row r="474" spans="1:2" x14ac:dyDescent="0.25">
      <c r="A474" s="78">
        <v>473</v>
      </c>
      <c r="B474" s="85" t="str">
        <f>IF('2a Data Collection'!C474="","",'2a Data Collection'!C474)</f>
        <v/>
      </c>
    </row>
    <row r="475" spans="1:2" x14ac:dyDescent="0.25">
      <c r="A475" s="78">
        <v>474</v>
      </c>
      <c r="B475" s="85" t="str">
        <f>IF('2a Data Collection'!C475="","",'2a Data Collection'!C475)</f>
        <v/>
      </c>
    </row>
    <row r="476" spans="1:2" x14ac:dyDescent="0.25">
      <c r="A476" s="78">
        <v>475</v>
      </c>
      <c r="B476" s="85" t="str">
        <f>IF('2a Data Collection'!C476="","",'2a Data Collection'!C476)</f>
        <v/>
      </c>
    </row>
    <row r="477" spans="1:2" x14ac:dyDescent="0.25">
      <c r="A477" s="78">
        <v>476</v>
      </c>
      <c r="B477" s="85" t="str">
        <f>IF('2a Data Collection'!C477="","",'2a Data Collection'!C477)</f>
        <v/>
      </c>
    </row>
    <row r="478" spans="1:2" x14ac:dyDescent="0.25">
      <c r="A478" s="78">
        <v>477</v>
      </c>
      <c r="B478" s="85" t="str">
        <f>IF('2a Data Collection'!C478="","",'2a Data Collection'!C478)</f>
        <v/>
      </c>
    </row>
    <row r="479" spans="1:2" x14ac:dyDescent="0.25">
      <c r="A479" s="78">
        <v>478</v>
      </c>
      <c r="B479" s="85" t="str">
        <f>IF('2a Data Collection'!C479="","",'2a Data Collection'!C479)</f>
        <v/>
      </c>
    </row>
    <row r="480" spans="1:2" x14ac:dyDescent="0.25">
      <c r="A480" s="78">
        <v>479</v>
      </c>
      <c r="B480" s="85" t="str">
        <f>IF('2a Data Collection'!C480="","",'2a Data Collection'!C480)</f>
        <v/>
      </c>
    </row>
    <row r="481" spans="1:2" x14ac:dyDescent="0.25">
      <c r="A481" s="78">
        <v>480</v>
      </c>
      <c r="B481" s="85" t="str">
        <f>IF('2a Data Collection'!C481="","",'2a Data Collection'!C481)</f>
        <v/>
      </c>
    </row>
    <row r="482" spans="1:2" x14ac:dyDescent="0.25">
      <c r="A482" s="78">
        <v>481</v>
      </c>
      <c r="B482" s="85" t="str">
        <f>IF('2a Data Collection'!C482="","",'2a Data Collection'!C482)</f>
        <v/>
      </c>
    </row>
    <row r="483" spans="1:2" x14ac:dyDescent="0.25">
      <c r="A483" s="78">
        <v>482</v>
      </c>
      <c r="B483" s="85" t="str">
        <f>IF('2a Data Collection'!C483="","",'2a Data Collection'!C483)</f>
        <v/>
      </c>
    </row>
    <row r="484" spans="1:2" x14ac:dyDescent="0.25">
      <c r="A484" s="78">
        <v>483</v>
      </c>
      <c r="B484" s="85" t="str">
        <f>IF('2a Data Collection'!C484="","",'2a Data Collection'!C484)</f>
        <v/>
      </c>
    </row>
    <row r="485" spans="1:2" x14ac:dyDescent="0.25">
      <c r="A485" s="78">
        <v>484</v>
      </c>
      <c r="B485" s="85" t="str">
        <f>IF('2a Data Collection'!C485="","",'2a Data Collection'!C485)</f>
        <v/>
      </c>
    </row>
    <row r="486" spans="1:2" x14ac:dyDescent="0.25">
      <c r="A486" s="78">
        <v>485</v>
      </c>
      <c r="B486" s="85" t="str">
        <f>IF('2a Data Collection'!C486="","",'2a Data Collection'!C486)</f>
        <v/>
      </c>
    </row>
    <row r="487" spans="1:2" x14ac:dyDescent="0.25">
      <c r="A487" s="78">
        <v>486</v>
      </c>
      <c r="B487" s="85" t="str">
        <f>IF('2a Data Collection'!C487="","",'2a Data Collection'!C487)</f>
        <v/>
      </c>
    </row>
    <row r="488" spans="1:2" x14ac:dyDescent="0.25">
      <c r="A488" s="78">
        <v>487</v>
      </c>
      <c r="B488" s="85" t="str">
        <f>IF('2a Data Collection'!C488="","",'2a Data Collection'!C488)</f>
        <v/>
      </c>
    </row>
    <row r="489" spans="1:2" x14ac:dyDescent="0.25">
      <c r="A489" s="78">
        <v>488</v>
      </c>
      <c r="B489" s="85" t="str">
        <f>IF('2a Data Collection'!C489="","",'2a Data Collection'!C489)</f>
        <v/>
      </c>
    </row>
    <row r="490" spans="1:2" x14ac:dyDescent="0.25">
      <c r="A490" s="78">
        <v>489</v>
      </c>
      <c r="B490" s="85" t="str">
        <f>IF('2a Data Collection'!C490="","",'2a Data Collection'!C490)</f>
        <v/>
      </c>
    </row>
    <row r="491" spans="1:2" x14ac:dyDescent="0.25">
      <c r="A491" s="78">
        <v>490</v>
      </c>
      <c r="B491" s="85" t="str">
        <f>IF('2a Data Collection'!C491="","",'2a Data Collection'!C491)</f>
        <v/>
      </c>
    </row>
    <row r="492" spans="1:2" x14ac:dyDescent="0.25">
      <c r="A492" s="78">
        <v>491</v>
      </c>
      <c r="B492" s="85" t="str">
        <f>IF('2a Data Collection'!C492="","",'2a Data Collection'!C492)</f>
        <v/>
      </c>
    </row>
    <row r="493" spans="1:2" x14ac:dyDescent="0.25">
      <c r="A493" s="78">
        <v>492</v>
      </c>
      <c r="B493" s="85" t="str">
        <f>IF('2a Data Collection'!C493="","",'2a Data Collection'!C493)</f>
        <v/>
      </c>
    </row>
    <row r="494" spans="1:2" x14ac:dyDescent="0.25">
      <c r="A494" s="78">
        <v>493</v>
      </c>
      <c r="B494" s="85" t="str">
        <f>IF('2a Data Collection'!C494="","",'2a Data Collection'!C494)</f>
        <v/>
      </c>
    </row>
    <row r="495" spans="1:2" x14ac:dyDescent="0.25">
      <c r="A495" s="78">
        <v>494</v>
      </c>
      <c r="B495" s="85" t="str">
        <f>IF('2a Data Collection'!C495="","",'2a Data Collection'!C495)</f>
        <v/>
      </c>
    </row>
    <row r="496" spans="1:2" x14ac:dyDescent="0.25">
      <c r="A496" s="78">
        <v>495</v>
      </c>
      <c r="B496" s="85" t="str">
        <f>IF('2a Data Collection'!C496="","",'2a Data Collection'!C496)</f>
        <v/>
      </c>
    </row>
    <row r="497" spans="1:2" x14ac:dyDescent="0.25">
      <c r="A497" s="78">
        <v>496</v>
      </c>
      <c r="B497" s="85" t="str">
        <f>IF('2a Data Collection'!C497="","",'2a Data Collection'!C497)</f>
        <v/>
      </c>
    </row>
    <row r="498" spans="1:2" x14ac:dyDescent="0.25">
      <c r="A498" s="78">
        <v>497</v>
      </c>
      <c r="B498" s="85" t="str">
        <f>IF('2a Data Collection'!C498="","",'2a Data Collection'!C498)</f>
        <v/>
      </c>
    </row>
    <row r="499" spans="1:2" x14ac:dyDescent="0.25">
      <c r="A499" s="78">
        <v>498</v>
      </c>
      <c r="B499" s="85" t="str">
        <f>IF('2a Data Collection'!C499="","",'2a Data Collection'!C499)</f>
        <v/>
      </c>
    </row>
    <row r="500" spans="1:2" x14ac:dyDescent="0.25">
      <c r="A500" s="78">
        <v>499</v>
      </c>
      <c r="B500" s="85" t="str">
        <f>IF('2a Data Collection'!C500="","",'2a Data Collection'!C500)</f>
        <v/>
      </c>
    </row>
    <row r="501" spans="1:2" x14ac:dyDescent="0.25">
      <c r="A501" s="78">
        <v>500</v>
      </c>
      <c r="B501" s="85" t="str">
        <f>IF('2a Data Collection'!C501="","",'2a Data Collection'!C501)</f>
        <v/>
      </c>
    </row>
    <row r="502" spans="1:2" x14ac:dyDescent="0.25">
      <c r="A502" s="78">
        <v>501</v>
      </c>
      <c r="B502" s="85" t="str">
        <f>IF('2a Data Collection'!C502="","",'2a Data Collection'!C502)</f>
        <v/>
      </c>
    </row>
    <row r="503" spans="1:2" x14ac:dyDescent="0.25">
      <c r="A503" s="78">
        <v>502</v>
      </c>
      <c r="B503" s="85" t="str">
        <f>IF('2a Data Collection'!C503="","",'2a Data Collection'!C503)</f>
        <v/>
      </c>
    </row>
    <row r="504" spans="1:2" x14ac:dyDescent="0.25">
      <c r="A504" s="78">
        <v>503</v>
      </c>
      <c r="B504" s="85" t="str">
        <f>IF('2a Data Collection'!C504="","",'2a Data Collection'!C504)</f>
        <v/>
      </c>
    </row>
    <row r="505" spans="1:2" x14ac:dyDescent="0.25">
      <c r="A505" s="78">
        <v>504</v>
      </c>
      <c r="B505" s="85" t="str">
        <f>IF('2a Data Collection'!C505="","",'2a Data Collection'!C505)</f>
        <v/>
      </c>
    </row>
    <row r="506" spans="1:2" x14ac:dyDescent="0.25">
      <c r="A506" s="78">
        <v>505</v>
      </c>
      <c r="B506" s="85" t="str">
        <f>IF('2a Data Collection'!C506="","",'2a Data Collection'!C506)</f>
        <v/>
      </c>
    </row>
    <row r="507" spans="1:2" x14ac:dyDescent="0.25">
      <c r="A507" s="78">
        <v>506</v>
      </c>
      <c r="B507" s="85" t="str">
        <f>IF('2a Data Collection'!C507="","",'2a Data Collection'!C507)</f>
        <v/>
      </c>
    </row>
    <row r="508" spans="1:2" x14ac:dyDescent="0.25">
      <c r="A508" s="78">
        <v>507</v>
      </c>
      <c r="B508" s="85" t="str">
        <f>IF('2a Data Collection'!C508="","",'2a Data Collection'!C508)</f>
        <v/>
      </c>
    </row>
    <row r="509" spans="1:2" x14ac:dyDescent="0.25">
      <c r="A509" s="78">
        <v>508</v>
      </c>
      <c r="B509" s="85" t="str">
        <f>IF('2a Data Collection'!C509="","",'2a Data Collection'!C509)</f>
        <v/>
      </c>
    </row>
    <row r="510" spans="1:2" x14ac:dyDescent="0.25">
      <c r="A510" s="78">
        <v>509</v>
      </c>
      <c r="B510" s="85" t="str">
        <f>IF('2a Data Collection'!C510="","",'2a Data Collection'!C510)</f>
        <v/>
      </c>
    </row>
    <row r="511" spans="1:2" x14ac:dyDescent="0.25">
      <c r="A511" s="78">
        <v>510</v>
      </c>
      <c r="B511" s="85" t="str">
        <f>IF('2a Data Collection'!C511="","",'2a Data Collection'!C511)</f>
        <v/>
      </c>
    </row>
    <row r="512" spans="1:2" x14ac:dyDescent="0.25">
      <c r="A512" s="78">
        <v>511</v>
      </c>
      <c r="B512" s="85" t="str">
        <f>IF('2a Data Collection'!C512="","",'2a Data Collection'!C512)</f>
        <v/>
      </c>
    </row>
    <row r="513" spans="1:2" x14ac:dyDescent="0.25">
      <c r="A513" s="78">
        <v>512</v>
      </c>
      <c r="B513" s="85" t="str">
        <f>IF('2a Data Collection'!C513="","",'2a Data Collection'!C513)</f>
        <v/>
      </c>
    </row>
    <row r="514" spans="1:2" x14ac:dyDescent="0.25">
      <c r="A514" s="78">
        <v>513</v>
      </c>
      <c r="B514" s="85" t="str">
        <f>IF('2a Data Collection'!C514="","",'2a Data Collection'!C514)</f>
        <v/>
      </c>
    </row>
    <row r="515" spans="1:2" x14ac:dyDescent="0.25">
      <c r="A515" s="78">
        <v>514</v>
      </c>
      <c r="B515" s="85" t="str">
        <f>IF('2a Data Collection'!C515="","",'2a Data Collection'!C515)</f>
        <v/>
      </c>
    </row>
    <row r="516" spans="1:2" x14ac:dyDescent="0.25">
      <c r="A516" s="78">
        <v>515</v>
      </c>
      <c r="B516" s="85" t="str">
        <f>IF('2a Data Collection'!C516="","",'2a Data Collection'!C516)</f>
        <v/>
      </c>
    </row>
    <row r="517" spans="1:2" x14ac:dyDescent="0.25">
      <c r="A517" s="78">
        <v>516</v>
      </c>
      <c r="B517" s="85" t="str">
        <f>IF('2a Data Collection'!C517="","",'2a Data Collection'!C517)</f>
        <v/>
      </c>
    </row>
    <row r="518" spans="1:2" x14ac:dyDescent="0.25">
      <c r="A518" s="78">
        <v>517</v>
      </c>
      <c r="B518" s="85" t="str">
        <f>IF('2a Data Collection'!C518="","",'2a Data Collection'!C518)</f>
        <v/>
      </c>
    </row>
    <row r="519" spans="1:2" x14ac:dyDescent="0.25">
      <c r="A519" s="78">
        <v>518</v>
      </c>
      <c r="B519" s="85" t="str">
        <f>IF('2a Data Collection'!C519="","",'2a Data Collection'!C519)</f>
        <v/>
      </c>
    </row>
    <row r="520" spans="1:2" x14ac:dyDescent="0.25">
      <c r="A520" s="78">
        <v>519</v>
      </c>
      <c r="B520" s="85" t="str">
        <f>IF('2a Data Collection'!C520="","",'2a Data Collection'!C520)</f>
        <v/>
      </c>
    </row>
    <row r="521" spans="1:2" x14ac:dyDescent="0.25">
      <c r="A521" s="78">
        <v>520</v>
      </c>
      <c r="B521" s="85" t="str">
        <f>IF('2a Data Collection'!C521="","",'2a Data Collection'!C521)</f>
        <v/>
      </c>
    </row>
    <row r="522" spans="1:2" x14ac:dyDescent="0.25">
      <c r="A522" s="78">
        <v>521</v>
      </c>
      <c r="B522" s="85" t="str">
        <f>IF('2a Data Collection'!C522="","",'2a Data Collection'!C522)</f>
        <v/>
      </c>
    </row>
    <row r="523" spans="1:2" x14ac:dyDescent="0.25">
      <c r="A523" s="78">
        <v>522</v>
      </c>
      <c r="B523" s="85" t="str">
        <f>IF('2a Data Collection'!C523="","",'2a Data Collection'!C523)</f>
        <v/>
      </c>
    </row>
    <row r="524" spans="1:2" x14ac:dyDescent="0.25">
      <c r="A524" s="78">
        <v>523</v>
      </c>
      <c r="B524" s="85" t="str">
        <f>IF('2a Data Collection'!C524="","",'2a Data Collection'!C524)</f>
        <v/>
      </c>
    </row>
    <row r="525" spans="1:2" x14ac:dyDescent="0.25">
      <c r="A525" s="78">
        <v>524</v>
      </c>
      <c r="B525" s="85" t="str">
        <f>IF('2a Data Collection'!C525="","",'2a Data Collection'!C525)</f>
        <v/>
      </c>
    </row>
    <row r="526" spans="1:2" x14ac:dyDescent="0.25">
      <c r="A526" s="78">
        <v>525</v>
      </c>
      <c r="B526" s="85" t="str">
        <f>IF('2a Data Collection'!C526="","",'2a Data Collection'!C526)</f>
        <v/>
      </c>
    </row>
    <row r="527" spans="1:2" x14ac:dyDescent="0.25">
      <c r="A527" s="78">
        <v>526</v>
      </c>
      <c r="B527" s="85" t="str">
        <f>IF('2a Data Collection'!C527="","",'2a Data Collection'!C527)</f>
        <v/>
      </c>
    </row>
    <row r="528" spans="1:2" x14ac:dyDescent="0.25">
      <c r="A528" s="78">
        <v>527</v>
      </c>
      <c r="B528" s="85" t="str">
        <f>IF('2a Data Collection'!C528="","",'2a Data Collection'!C528)</f>
        <v/>
      </c>
    </row>
    <row r="529" spans="1:2" x14ac:dyDescent="0.25">
      <c r="A529" s="78">
        <v>528</v>
      </c>
      <c r="B529" s="85" t="str">
        <f>IF('2a Data Collection'!C529="","",'2a Data Collection'!C529)</f>
        <v/>
      </c>
    </row>
    <row r="530" spans="1:2" x14ac:dyDescent="0.25">
      <c r="A530" s="78">
        <v>529</v>
      </c>
      <c r="B530" s="85" t="str">
        <f>IF('2a Data Collection'!C530="","",'2a Data Collection'!C530)</f>
        <v/>
      </c>
    </row>
    <row r="531" spans="1:2" x14ac:dyDescent="0.25">
      <c r="A531" s="78">
        <v>530</v>
      </c>
      <c r="B531" s="85" t="str">
        <f>IF('2a Data Collection'!C531="","",'2a Data Collection'!C531)</f>
        <v/>
      </c>
    </row>
    <row r="532" spans="1:2" x14ac:dyDescent="0.25">
      <c r="A532" s="78">
        <v>531</v>
      </c>
      <c r="B532" s="85" t="str">
        <f>IF('2a Data Collection'!C532="","",'2a Data Collection'!C532)</f>
        <v/>
      </c>
    </row>
    <row r="533" spans="1:2" x14ac:dyDescent="0.25">
      <c r="A533" s="78">
        <v>532</v>
      </c>
      <c r="B533" s="85" t="str">
        <f>IF('2a Data Collection'!C533="","",'2a Data Collection'!C533)</f>
        <v/>
      </c>
    </row>
    <row r="534" spans="1:2" x14ac:dyDescent="0.25">
      <c r="A534" s="78">
        <v>533</v>
      </c>
      <c r="B534" s="85" t="str">
        <f>IF('2a Data Collection'!C534="","",'2a Data Collection'!C534)</f>
        <v/>
      </c>
    </row>
    <row r="535" spans="1:2" x14ac:dyDescent="0.25">
      <c r="A535" s="78">
        <v>534</v>
      </c>
      <c r="B535" s="85" t="str">
        <f>IF('2a Data Collection'!C535="","",'2a Data Collection'!C535)</f>
        <v/>
      </c>
    </row>
    <row r="536" spans="1:2" x14ac:dyDescent="0.25">
      <c r="A536" s="78">
        <v>535</v>
      </c>
      <c r="B536" s="85" t="str">
        <f>IF('2a Data Collection'!C536="","",'2a Data Collection'!C536)</f>
        <v/>
      </c>
    </row>
    <row r="537" spans="1:2" x14ac:dyDescent="0.25">
      <c r="A537" s="78">
        <v>536</v>
      </c>
      <c r="B537" s="85" t="str">
        <f>IF('2a Data Collection'!C537="","",'2a Data Collection'!C537)</f>
        <v/>
      </c>
    </row>
    <row r="538" spans="1:2" x14ac:dyDescent="0.25">
      <c r="A538" s="78">
        <v>537</v>
      </c>
      <c r="B538" s="85" t="str">
        <f>IF('2a Data Collection'!C538="","",'2a Data Collection'!C538)</f>
        <v/>
      </c>
    </row>
    <row r="539" spans="1:2" x14ac:dyDescent="0.25">
      <c r="A539" s="78">
        <v>538</v>
      </c>
      <c r="B539" s="85" t="str">
        <f>IF('2a Data Collection'!C539="","",'2a Data Collection'!C539)</f>
        <v/>
      </c>
    </row>
    <row r="540" spans="1:2" x14ac:dyDescent="0.25">
      <c r="A540" s="78">
        <v>539</v>
      </c>
      <c r="B540" s="85" t="str">
        <f>IF('2a Data Collection'!C540="","",'2a Data Collection'!C540)</f>
        <v/>
      </c>
    </row>
    <row r="541" spans="1:2" x14ac:dyDescent="0.25">
      <c r="A541" s="78">
        <v>540</v>
      </c>
      <c r="B541" s="85" t="str">
        <f>IF('2a Data Collection'!C541="","",'2a Data Collection'!C541)</f>
        <v/>
      </c>
    </row>
    <row r="542" spans="1:2" x14ac:dyDescent="0.25">
      <c r="A542" s="78">
        <v>541</v>
      </c>
      <c r="B542" s="85" t="str">
        <f>IF('2a Data Collection'!C542="","",'2a Data Collection'!C542)</f>
        <v/>
      </c>
    </row>
    <row r="543" spans="1:2" x14ac:dyDescent="0.25">
      <c r="A543" s="78">
        <v>542</v>
      </c>
      <c r="B543" s="85" t="str">
        <f>IF('2a Data Collection'!C543="","",'2a Data Collection'!C543)</f>
        <v/>
      </c>
    </row>
    <row r="544" spans="1:2" x14ac:dyDescent="0.25">
      <c r="A544" s="78">
        <v>543</v>
      </c>
      <c r="B544" s="85" t="str">
        <f>IF('2a Data Collection'!C544="","",'2a Data Collection'!C544)</f>
        <v/>
      </c>
    </row>
    <row r="545" spans="1:2" x14ac:dyDescent="0.25">
      <c r="A545" s="78">
        <v>544</v>
      </c>
      <c r="B545" s="85" t="str">
        <f>IF('2a Data Collection'!C545="","",'2a Data Collection'!C545)</f>
        <v/>
      </c>
    </row>
    <row r="546" spans="1:2" x14ac:dyDescent="0.25">
      <c r="A546" s="78">
        <v>545</v>
      </c>
      <c r="B546" s="85" t="str">
        <f>IF('2a Data Collection'!C546="","",'2a Data Collection'!C546)</f>
        <v/>
      </c>
    </row>
    <row r="547" spans="1:2" x14ac:dyDescent="0.25">
      <c r="A547" s="78">
        <v>546</v>
      </c>
      <c r="B547" s="85" t="str">
        <f>IF('2a Data Collection'!C547="","",'2a Data Collection'!C547)</f>
        <v/>
      </c>
    </row>
    <row r="548" spans="1:2" x14ac:dyDescent="0.25">
      <c r="A548" s="78">
        <v>547</v>
      </c>
      <c r="B548" s="85" t="str">
        <f>IF('2a Data Collection'!C548="","",'2a Data Collection'!C548)</f>
        <v/>
      </c>
    </row>
    <row r="549" spans="1:2" x14ac:dyDescent="0.25">
      <c r="A549" s="78">
        <v>548</v>
      </c>
      <c r="B549" s="85" t="str">
        <f>IF('2a Data Collection'!C549="","",'2a Data Collection'!C549)</f>
        <v/>
      </c>
    </row>
    <row r="550" spans="1:2" x14ac:dyDescent="0.25">
      <c r="A550" s="78">
        <v>549</v>
      </c>
      <c r="B550" s="85" t="str">
        <f>IF('2a Data Collection'!C550="","",'2a Data Collection'!C550)</f>
        <v/>
      </c>
    </row>
    <row r="551" spans="1:2" x14ac:dyDescent="0.25">
      <c r="A551" s="78">
        <v>550</v>
      </c>
      <c r="B551" s="85" t="str">
        <f>IF('2a Data Collection'!C551="","",'2a Data Collection'!C551)</f>
        <v/>
      </c>
    </row>
    <row r="552" spans="1:2" x14ac:dyDescent="0.25">
      <c r="A552" s="78">
        <v>551</v>
      </c>
      <c r="B552" s="85" t="str">
        <f>IF('2a Data Collection'!C552="","",'2a Data Collection'!C552)</f>
        <v/>
      </c>
    </row>
    <row r="553" spans="1:2" x14ac:dyDescent="0.25">
      <c r="A553" s="78">
        <v>552</v>
      </c>
      <c r="B553" s="85" t="str">
        <f>IF('2a Data Collection'!C553="","",'2a Data Collection'!C553)</f>
        <v/>
      </c>
    </row>
    <row r="554" spans="1:2" x14ac:dyDescent="0.25">
      <c r="A554" s="78">
        <v>553</v>
      </c>
      <c r="B554" s="85" t="str">
        <f>IF('2a Data Collection'!C554="","",'2a Data Collection'!C554)</f>
        <v/>
      </c>
    </row>
    <row r="555" spans="1:2" x14ac:dyDescent="0.25">
      <c r="A555" s="78">
        <v>554</v>
      </c>
      <c r="B555" s="85" t="str">
        <f>IF('2a Data Collection'!C555="","",'2a Data Collection'!C555)</f>
        <v/>
      </c>
    </row>
    <row r="556" spans="1:2" x14ac:dyDescent="0.25">
      <c r="A556" s="78">
        <v>555</v>
      </c>
      <c r="B556" s="85" t="str">
        <f>IF('2a Data Collection'!C556="","",'2a Data Collection'!C556)</f>
        <v/>
      </c>
    </row>
    <row r="557" spans="1:2" x14ac:dyDescent="0.25">
      <c r="A557" s="78">
        <v>556</v>
      </c>
      <c r="B557" s="85" t="str">
        <f>IF('2a Data Collection'!C557="","",'2a Data Collection'!C557)</f>
        <v/>
      </c>
    </row>
    <row r="558" spans="1:2" x14ac:dyDescent="0.25">
      <c r="A558" s="78">
        <v>557</v>
      </c>
      <c r="B558" s="85" t="str">
        <f>IF('2a Data Collection'!C558="","",'2a Data Collection'!C558)</f>
        <v/>
      </c>
    </row>
    <row r="559" spans="1:2" x14ac:dyDescent="0.25">
      <c r="A559" s="78">
        <v>558</v>
      </c>
      <c r="B559" s="85" t="str">
        <f>IF('2a Data Collection'!C559="","",'2a Data Collection'!C559)</f>
        <v/>
      </c>
    </row>
    <row r="560" spans="1:2" x14ac:dyDescent="0.25">
      <c r="A560" s="78">
        <v>559</v>
      </c>
      <c r="B560" s="85" t="str">
        <f>IF('2a Data Collection'!C560="","",'2a Data Collection'!C560)</f>
        <v/>
      </c>
    </row>
    <row r="561" spans="1:2" x14ac:dyDescent="0.25">
      <c r="A561" s="78">
        <v>560</v>
      </c>
      <c r="B561" s="85" t="str">
        <f>IF('2a Data Collection'!C561="","",'2a Data Collection'!C561)</f>
        <v/>
      </c>
    </row>
    <row r="562" spans="1:2" x14ac:dyDescent="0.25">
      <c r="A562" s="78">
        <v>561</v>
      </c>
      <c r="B562" s="85" t="str">
        <f>IF('2a Data Collection'!C562="","",'2a Data Collection'!C562)</f>
        <v/>
      </c>
    </row>
    <row r="563" spans="1:2" x14ac:dyDescent="0.25">
      <c r="A563" s="78">
        <v>562</v>
      </c>
      <c r="B563" s="85" t="str">
        <f>IF('2a Data Collection'!C563="","",'2a Data Collection'!C563)</f>
        <v/>
      </c>
    </row>
    <row r="564" spans="1:2" x14ac:dyDescent="0.25">
      <c r="A564" s="78">
        <v>563</v>
      </c>
      <c r="B564" s="85" t="str">
        <f>IF('2a Data Collection'!C564="","",'2a Data Collection'!C564)</f>
        <v/>
      </c>
    </row>
    <row r="565" spans="1:2" x14ac:dyDescent="0.25">
      <c r="A565" s="78">
        <v>564</v>
      </c>
      <c r="B565" s="85" t="str">
        <f>IF('2a Data Collection'!C565="","",'2a Data Collection'!C565)</f>
        <v/>
      </c>
    </row>
    <row r="566" spans="1:2" x14ac:dyDescent="0.25">
      <c r="A566" s="78">
        <v>565</v>
      </c>
      <c r="B566" s="85" t="str">
        <f>IF('2a Data Collection'!C566="","",'2a Data Collection'!C566)</f>
        <v/>
      </c>
    </row>
    <row r="567" spans="1:2" x14ac:dyDescent="0.25">
      <c r="A567" s="78">
        <v>566</v>
      </c>
      <c r="B567" s="85" t="str">
        <f>IF('2a Data Collection'!C567="","",'2a Data Collection'!C567)</f>
        <v/>
      </c>
    </row>
    <row r="568" spans="1:2" x14ac:dyDescent="0.25">
      <c r="A568" s="78">
        <v>567</v>
      </c>
      <c r="B568" s="85" t="str">
        <f>IF('2a Data Collection'!C568="","",'2a Data Collection'!C568)</f>
        <v/>
      </c>
    </row>
    <row r="569" spans="1:2" x14ac:dyDescent="0.25">
      <c r="A569" s="78">
        <v>568</v>
      </c>
      <c r="B569" s="85" t="str">
        <f>IF('2a Data Collection'!C569="","",'2a Data Collection'!C569)</f>
        <v/>
      </c>
    </row>
    <row r="570" spans="1:2" x14ac:dyDescent="0.25">
      <c r="A570" s="78">
        <v>569</v>
      </c>
      <c r="B570" s="85" t="str">
        <f>IF('2a Data Collection'!C570="","",'2a Data Collection'!C570)</f>
        <v/>
      </c>
    </row>
    <row r="571" spans="1:2" x14ac:dyDescent="0.25">
      <c r="A571" s="78">
        <v>570</v>
      </c>
      <c r="B571" s="85" t="str">
        <f>IF('2a Data Collection'!C571="","",'2a Data Collection'!C571)</f>
        <v/>
      </c>
    </row>
    <row r="572" spans="1:2" x14ac:dyDescent="0.25">
      <c r="A572" s="78">
        <v>571</v>
      </c>
      <c r="B572" s="85" t="str">
        <f>IF('2a Data Collection'!C572="","",'2a Data Collection'!C572)</f>
        <v/>
      </c>
    </row>
    <row r="573" spans="1:2" x14ac:dyDescent="0.25">
      <c r="A573" s="78">
        <v>572</v>
      </c>
      <c r="B573" s="85" t="str">
        <f>IF('2a Data Collection'!C573="","",'2a Data Collection'!C573)</f>
        <v/>
      </c>
    </row>
    <row r="574" spans="1:2" x14ac:dyDescent="0.25">
      <c r="A574" s="78">
        <v>573</v>
      </c>
      <c r="B574" s="85" t="str">
        <f>IF('2a Data Collection'!C574="","",'2a Data Collection'!C574)</f>
        <v/>
      </c>
    </row>
    <row r="575" spans="1:2" x14ac:dyDescent="0.25">
      <c r="A575" s="78">
        <v>574</v>
      </c>
      <c r="B575" s="85" t="str">
        <f>IF('2a Data Collection'!C575="","",'2a Data Collection'!C575)</f>
        <v/>
      </c>
    </row>
    <row r="576" spans="1:2" x14ac:dyDescent="0.25">
      <c r="A576" s="78">
        <v>575</v>
      </c>
      <c r="B576" s="85" t="str">
        <f>IF('2a Data Collection'!C576="","",'2a Data Collection'!C576)</f>
        <v/>
      </c>
    </row>
    <row r="577" spans="1:2" x14ac:dyDescent="0.25">
      <c r="A577" s="78">
        <v>576</v>
      </c>
      <c r="B577" s="85" t="str">
        <f>IF('2a Data Collection'!C577="","",'2a Data Collection'!C577)</f>
        <v/>
      </c>
    </row>
    <row r="578" spans="1:2" x14ac:dyDescent="0.25">
      <c r="A578" s="78">
        <v>577</v>
      </c>
      <c r="B578" s="85" t="str">
        <f>IF('2a Data Collection'!C578="","",'2a Data Collection'!C578)</f>
        <v/>
      </c>
    </row>
    <row r="579" spans="1:2" x14ac:dyDescent="0.25">
      <c r="A579" s="78">
        <v>578</v>
      </c>
      <c r="B579" s="85" t="str">
        <f>IF('2a Data Collection'!C579="","",'2a Data Collection'!C579)</f>
        <v/>
      </c>
    </row>
    <row r="580" spans="1:2" x14ac:dyDescent="0.25">
      <c r="A580" s="78">
        <v>579</v>
      </c>
      <c r="B580" s="85" t="str">
        <f>IF('2a Data Collection'!C580="","",'2a Data Collection'!C580)</f>
        <v/>
      </c>
    </row>
    <row r="581" spans="1:2" x14ac:dyDescent="0.25">
      <c r="A581" s="78">
        <v>580</v>
      </c>
      <c r="B581" s="85" t="str">
        <f>IF('2a Data Collection'!C581="","",'2a Data Collection'!C581)</f>
        <v/>
      </c>
    </row>
    <row r="582" spans="1:2" x14ac:dyDescent="0.25">
      <c r="A582" s="78">
        <v>581</v>
      </c>
      <c r="B582" s="85" t="str">
        <f>IF('2a Data Collection'!C582="","",'2a Data Collection'!C582)</f>
        <v/>
      </c>
    </row>
    <row r="583" spans="1:2" x14ac:dyDescent="0.25">
      <c r="A583" s="78">
        <v>582</v>
      </c>
      <c r="B583" s="85" t="str">
        <f>IF('2a Data Collection'!C583="","",'2a Data Collection'!C583)</f>
        <v/>
      </c>
    </row>
    <row r="584" spans="1:2" x14ac:dyDescent="0.25">
      <c r="A584" s="78">
        <v>583</v>
      </c>
      <c r="B584" s="85" t="str">
        <f>IF('2a Data Collection'!C584="","",'2a Data Collection'!C584)</f>
        <v/>
      </c>
    </row>
    <row r="585" spans="1:2" x14ac:dyDescent="0.25">
      <c r="A585" s="78">
        <v>584</v>
      </c>
      <c r="B585" s="85" t="str">
        <f>IF('2a Data Collection'!C585="","",'2a Data Collection'!C585)</f>
        <v/>
      </c>
    </row>
    <row r="586" spans="1:2" x14ac:dyDescent="0.25">
      <c r="A586" s="78">
        <v>585</v>
      </c>
      <c r="B586" s="85" t="str">
        <f>IF('2a Data Collection'!C586="","",'2a Data Collection'!C586)</f>
        <v/>
      </c>
    </row>
    <row r="587" spans="1:2" x14ac:dyDescent="0.25">
      <c r="A587" s="78">
        <v>586</v>
      </c>
      <c r="B587" s="85" t="str">
        <f>IF('2a Data Collection'!C587="","",'2a Data Collection'!C587)</f>
        <v/>
      </c>
    </row>
    <row r="588" spans="1:2" x14ac:dyDescent="0.25">
      <c r="A588" s="78">
        <v>587</v>
      </c>
      <c r="B588" s="85" t="str">
        <f>IF('2a Data Collection'!C588="","",'2a Data Collection'!C588)</f>
        <v/>
      </c>
    </row>
    <row r="589" spans="1:2" x14ac:dyDescent="0.25">
      <c r="A589" s="78">
        <v>588</v>
      </c>
      <c r="B589" s="85" t="str">
        <f>IF('2a Data Collection'!C589="","",'2a Data Collection'!C589)</f>
        <v/>
      </c>
    </row>
    <row r="590" spans="1:2" x14ac:dyDescent="0.25">
      <c r="A590" s="78">
        <v>589</v>
      </c>
      <c r="B590" s="85" t="str">
        <f>IF('2a Data Collection'!C590="","",'2a Data Collection'!C590)</f>
        <v/>
      </c>
    </row>
    <row r="591" spans="1:2" x14ac:dyDescent="0.25">
      <c r="A591" s="78">
        <v>590</v>
      </c>
      <c r="B591" s="85" t="str">
        <f>IF('2a Data Collection'!C591="","",'2a Data Collection'!C591)</f>
        <v/>
      </c>
    </row>
    <row r="592" spans="1:2" x14ac:dyDescent="0.25">
      <c r="A592" s="78">
        <v>591</v>
      </c>
      <c r="B592" s="85" t="str">
        <f>IF('2a Data Collection'!C592="","",'2a Data Collection'!C592)</f>
        <v/>
      </c>
    </row>
    <row r="593" spans="1:2" x14ac:dyDescent="0.25">
      <c r="A593" s="78">
        <v>592</v>
      </c>
      <c r="B593" s="85" t="str">
        <f>IF('2a Data Collection'!C593="","",'2a Data Collection'!C593)</f>
        <v/>
      </c>
    </row>
    <row r="594" spans="1:2" x14ac:dyDescent="0.25">
      <c r="A594" s="78">
        <v>593</v>
      </c>
      <c r="B594" s="85" t="str">
        <f>IF('2a Data Collection'!C594="","",'2a Data Collection'!C594)</f>
        <v/>
      </c>
    </row>
    <row r="595" spans="1:2" x14ac:dyDescent="0.25">
      <c r="A595" s="78">
        <v>594</v>
      </c>
      <c r="B595" s="85" t="str">
        <f>IF('2a Data Collection'!C595="","",'2a Data Collection'!C595)</f>
        <v/>
      </c>
    </row>
    <row r="596" spans="1:2" x14ac:dyDescent="0.25">
      <c r="A596" s="78">
        <v>595</v>
      </c>
      <c r="B596" s="85" t="str">
        <f>IF('2a Data Collection'!C596="","",'2a Data Collection'!C596)</f>
        <v/>
      </c>
    </row>
    <row r="597" spans="1:2" x14ac:dyDescent="0.25">
      <c r="A597" s="78">
        <v>596</v>
      </c>
      <c r="B597" s="85" t="str">
        <f>IF('2a Data Collection'!C597="","",'2a Data Collection'!C597)</f>
        <v/>
      </c>
    </row>
    <row r="598" spans="1:2" x14ac:dyDescent="0.25">
      <c r="A598" s="78">
        <v>597</v>
      </c>
      <c r="B598" s="85" t="str">
        <f>IF('2a Data Collection'!C598="","",'2a Data Collection'!C598)</f>
        <v/>
      </c>
    </row>
    <row r="599" spans="1:2" x14ac:dyDescent="0.25">
      <c r="A599" s="78">
        <v>598</v>
      </c>
      <c r="B599" s="85" t="str">
        <f>IF('2a Data Collection'!C599="","",'2a Data Collection'!C599)</f>
        <v/>
      </c>
    </row>
    <row r="600" spans="1:2" x14ac:dyDescent="0.25">
      <c r="A600" s="78">
        <v>599</v>
      </c>
      <c r="B600" s="85" t="str">
        <f>IF('2a Data Collection'!C600="","",'2a Data Collection'!C600)</f>
        <v/>
      </c>
    </row>
    <row r="601" spans="1:2" x14ac:dyDescent="0.25">
      <c r="A601" s="78">
        <v>600</v>
      </c>
      <c r="B601" s="85" t="str">
        <f>IF('2a Data Collection'!C601="","",'2a Data Collection'!C601)</f>
        <v/>
      </c>
    </row>
    <row r="602" spans="1:2" x14ac:dyDescent="0.25">
      <c r="A602" s="78">
        <v>601</v>
      </c>
      <c r="B602" s="85" t="str">
        <f>IF('2a Data Collection'!C602="","",'2a Data Collection'!C602)</f>
        <v/>
      </c>
    </row>
    <row r="603" spans="1:2" x14ac:dyDescent="0.25">
      <c r="A603" s="78">
        <v>602</v>
      </c>
      <c r="B603" s="85" t="str">
        <f>IF('2a Data Collection'!C603="","",'2a Data Collection'!C603)</f>
        <v/>
      </c>
    </row>
    <row r="604" spans="1:2" x14ac:dyDescent="0.25">
      <c r="A604" s="78">
        <v>603</v>
      </c>
      <c r="B604" s="85" t="str">
        <f>IF('2a Data Collection'!C604="","",'2a Data Collection'!C604)</f>
        <v/>
      </c>
    </row>
    <row r="605" spans="1:2" x14ac:dyDescent="0.25">
      <c r="A605" s="78">
        <v>604</v>
      </c>
      <c r="B605" s="85" t="str">
        <f>IF('2a Data Collection'!C605="","",'2a Data Collection'!C605)</f>
        <v/>
      </c>
    </row>
    <row r="606" spans="1:2" x14ac:dyDescent="0.25">
      <c r="A606" s="78">
        <v>605</v>
      </c>
      <c r="B606" s="85" t="str">
        <f>IF('2a Data Collection'!C606="","",'2a Data Collection'!C606)</f>
        <v/>
      </c>
    </row>
    <row r="607" spans="1:2" x14ac:dyDescent="0.25">
      <c r="A607" s="78">
        <v>606</v>
      </c>
      <c r="B607" s="85" t="str">
        <f>IF('2a Data Collection'!C607="","",'2a Data Collection'!C607)</f>
        <v/>
      </c>
    </row>
    <row r="608" spans="1:2" x14ac:dyDescent="0.25">
      <c r="A608" s="78">
        <v>607</v>
      </c>
      <c r="B608" s="85" t="str">
        <f>IF('2a Data Collection'!C608="","",'2a Data Collection'!C608)</f>
        <v/>
      </c>
    </row>
    <row r="609" spans="1:2" x14ac:dyDescent="0.25">
      <c r="A609" s="78">
        <v>608</v>
      </c>
      <c r="B609" s="85" t="str">
        <f>IF('2a Data Collection'!C609="","",'2a Data Collection'!C609)</f>
        <v/>
      </c>
    </row>
    <row r="610" spans="1:2" x14ac:dyDescent="0.25">
      <c r="A610" s="78">
        <v>609</v>
      </c>
      <c r="B610" s="85" t="str">
        <f>IF('2a Data Collection'!C610="","",'2a Data Collection'!C610)</f>
        <v/>
      </c>
    </row>
    <row r="611" spans="1:2" x14ac:dyDescent="0.25">
      <c r="A611" s="78">
        <v>610</v>
      </c>
      <c r="B611" s="85" t="str">
        <f>IF('2a Data Collection'!C611="","",'2a Data Collection'!C611)</f>
        <v/>
      </c>
    </row>
    <row r="612" spans="1:2" x14ac:dyDescent="0.25">
      <c r="A612" s="78">
        <v>611</v>
      </c>
      <c r="B612" s="85" t="str">
        <f>IF('2a Data Collection'!C612="","",'2a Data Collection'!C612)</f>
        <v/>
      </c>
    </row>
    <row r="613" spans="1:2" x14ac:dyDescent="0.25">
      <c r="A613" s="78">
        <v>612</v>
      </c>
      <c r="B613" s="85" t="str">
        <f>IF('2a Data Collection'!C613="","",'2a Data Collection'!C613)</f>
        <v/>
      </c>
    </row>
    <row r="614" spans="1:2" x14ac:dyDescent="0.25">
      <c r="A614" s="78">
        <v>613</v>
      </c>
      <c r="B614" s="85" t="str">
        <f>IF('2a Data Collection'!C614="","",'2a Data Collection'!C614)</f>
        <v/>
      </c>
    </row>
    <row r="615" spans="1:2" x14ac:dyDescent="0.25">
      <c r="A615" s="78">
        <v>614</v>
      </c>
      <c r="B615" s="85" t="str">
        <f>IF('2a Data Collection'!C615="","",'2a Data Collection'!C615)</f>
        <v/>
      </c>
    </row>
    <row r="616" spans="1:2" x14ac:dyDescent="0.25">
      <c r="A616" s="78">
        <v>615</v>
      </c>
      <c r="B616" s="85" t="str">
        <f>IF('2a Data Collection'!C616="","",'2a Data Collection'!C616)</f>
        <v/>
      </c>
    </row>
    <row r="617" spans="1:2" x14ac:dyDescent="0.25">
      <c r="A617" s="78">
        <v>616</v>
      </c>
      <c r="B617" s="85" t="str">
        <f>IF('2a Data Collection'!C617="","",'2a Data Collection'!C617)</f>
        <v/>
      </c>
    </row>
    <row r="618" spans="1:2" x14ac:dyDescent="0.25">
      <c r="A618" s="78">
        <v>617</v>
      </c>
      <c r="B618" s="85" t="str">
        <f>IF('2a Data Collection'!C618="","",'2a Data Collection'!C618)</f>
        <v/>
      </c>
    </row>
    <row r="619" spans="1:2" x14ac:dyDescent="0.25">
      <c r="A619" s="78">
        <v>618</v>
      </c>
      <c r="B619" s="85" t="str">
        <f>IF('2a Data Collection'!C619="","",'2a Data Collection'!C619)</f>
        <v/>
      </c>
    </row>
    <row r="620" spans="1:2" x14ac:dyDescent="0.25">
      <c r="A620" s="78">
        <v>619</v>
      </c>
      <c r="B620" s="85" t="str">
        <f>IF('2a Data Collection'!C620="","",'2a Data Collection'!C620)</f>
        <v/>
      </c>
    </row>
    <row r="621" spans="1:2" x14ac:dyDescent="0.25">
      <c r="A621" s="78">
        <v>620</v>
      </c>
      <c r="B621" s="85" t="str">
        <f>IF('2a Data Collection'!C621="","",'2a Data Collection'!C621)</f>
        <v/>
      </c>
    </row>
    <row r="622" spans="1:2" x14ac:dyDescent="0.25">
      <c r="A622" s="78">
        <v>621</v>
      </c>
      <c r="B622" s="85" t="str">
        <f>IF('2a Data Collection'!C622="","",'2a Data Collection'!C622)</f>
        <v/>
      </c>
    </row>
    <row r="623" spans="1:2" x14ac:dyDescent="0.25">
      <c r="A623" s="78">
        <v>622</v>
      </c>
      <c r="B623" s="85" t="str">
        <f>IF('2a Data Collection'!C623="","",'2a Data Collection'!C623)</f>
        <v/>
      </c>
    </row>
    <row r="624" spans="1:2" x14ac:dyDescent="0.25">
      <c r="A624" s="78">
        <v>623</v>
      </c>
      <c r="B624" s="85" t="str">
        <f>IF('2a Data Collection'!C624="","",'2a Data Collection'!C624)</f>
        <v/>
      </c>
    </row>
    <row r="625" spans="1:2" x14ac:dyDescent="0.25">
      <c r="A625" s="78">
        <v>624</v>
      </c>
      <c r="B625" s="85" t="str">
        <f>IF('2a Data Collection'!C625="","",'2a Data Collection'!C625)</f>
        <v/>
      </c>
    </row>
    <row r="626" spans="1:2" x14ac:dyDescent="0.25">
      <c r="A626" s="78">
        <v>625</v>
      </c>
      <c r="B626" s="85" t="str">
        <f>IF('2a Data Collection'!C626="","",'2a Data Collection'!C626)</f>
        <v/>
      </c>
    </row>
    <row r="627" spans="1:2" x14ac:dyDescent="0.25">
      <c r="A627" s="78">
        <v>626</v>
      </c>
      <c r="B627" s="85" t="str">
        <f>IF('2a Data Collection'!C627="","",'2a Data Collection'!C627)</f>
        <v/>
      </c>
    </row>
    <row r="628" spans="1:2" x14ac:dyDescent="0.25">
      <c r="A628" s="78">
        <v>627</v>
      </c>
      <c r="B628" s="85" t="str">
        <f>IF('2a Data Collection'!C628="","",'2a Data Collection'!C628)</f>
        <v/>
      </c>
    </row>
    <row r="629" spans="1:2" x14ac:dyDescent="0.25">
      <c r="A629" s="78">
        <v>628</v>
      </c>
      <c r="B629" s="85" t="str">
        <f>IF('2a Data Collection'!C629="","",'2a Data Collection'!C629)</f>
        <v/>
      </c>
    </row>
    <row r="630" spans="1:2" x14ac:dyDescent="0.25">
      <c r="A630" s="78">
        <v>629</v>
      </c>
      <c r="B630" s="85" t="str">
        <f>IF('2a Data Collection'!C630="","",'2a Data Collection'!C630)</f>
        <v/>
      </c>
    </row>
    <row r="631" spans="1:2" x14ac:dyDescent="0.25">
      <c r="A631" s="78">
        <v>630</v>
      </c>
      <c r="B631" s="85" t="str">
        <f>IF('2a Data Collection'!C631="","",'2a Data Collection'!C631)</f>
        <v/>
      </c>
    </row>
    <row r="632" spans="1:2" x14ac:dyDescent="0.25">
      <c r="A632" s="78">
        <v>631</v>
      </c>
      <c r="B632" s="85" t="str">
        <f>IF('2a Data Collection'!C632="","",'2a Data Collection'!C632)</f>
        <v/>
      </c>
    </row>
    <row r="633" spans="1:2" x14ac:dyDescent="0.25">
      <c r="A633" s="78">
        <v>632</v>
      </c>
      <c r="B633" s="85" t="str">
        <f>IF('2a Data Collection'!C633="","",'2a Data Collection'!C633)</f>
        <v/>
      </c>
    </row>
    <row r="634" spans="1:2" x14ac:dyDescent="0.25">
      <c r="A634" s="78">
        <v>633</v>
      </c>
      <c r="B634" s="85" t="str">
        <f>IF('2a Data Collection'!C634="","",'2a Data Collection'!C634)</f>
        <v/>
      </c>
    </row>
    <row r="635" spans="1:2" x14ac:dyDescent="0.25">
      <c r="A635" s="78">
        <v>634</v>
      </c>
      <c r="B635" s="85" t="str">
        <f>IF('2a Data Collection'!C635="","",'2a Data Collection'!C635)</f>
        <v/>
      </c>
    </row>
    <row r="636" spans="1:2" x14ac:dyDescent="0.25">
      <c r="A636" s="78">
        <v>635</v>
      </c>
      <c r="B636" s="85" t="str">
        <f>IF('2a Data Collection'!C636="","",'2a Data Collection'!C636)</f>
        <v/>
      </c>
    </row>
    <row r="637" spans="1:2" x14ac:dyDescent="0.25">
      <c r="A637" s="78">
        <v>636</v>
      </c>
      <c r="B637" s="85" t="str">
        <f>IF('2a Data Collection'!C637="","",'2a Data Collection'!C637)</f>
        <v/>
      </c>
    </row>
    <row r="638" spans="1:2" x14ac:dyDescent="0.25">
      <c r="A638" s="78">
        <v>637</v>
      </c>
      <c r="B638" s="85" t="str">
        <f>IF('2a Data Collection'!C638="","",'2a Data Collection'!C638)</f>
        <v/>
      </c>
    </row>
    <row r="639" spans="1:2" x14ac:dyDescent="0.25">
      <c r="A639" s="78">
        <v>638</v>
      </c>
      <c r="B639" s="85" t="str">
        <f>IF('2a Data Collection'!C639="","",'2a Data Collection'!C639)</f>
        <v/>
      </c>
    </row>
    <row r="640" spans="1:2" x14ac:dyDescent="0.25">
      <c r="A640" s="78">
        <v>639</v>
      </c>
      <c r="B640" s="85" t="str">
        <f>IF('2a Data Collection'!C640="","",'2a Data Collection'!C640)</f>
        <v/>
      </c>
    </row>
    <row r="641" spans="1:2" x14ac:dyDescent="0.25">
      <c r="A641" s="78">
        <v>640</v>
      </c>
      <c r="B641" s="85" t="str">
        <f>IF('2a Data Collection'!C641="","",'2a Data Collection'!C641)</f>
        <v/>
      </c>
    </row>
    <row r="642" spans="1:2" x14ac:dyDescent="0.25">
      <c r="A642" s="78">
        <v>641</v>
      </c>
      <c r="B642" s="85" t="str">
        <f>IF('2a Data Collection'!C642="","",'2a Data Collection'!C642)</f>
        <v/>
      </c>
    </row>
    <row r="643" spans="1:2" x14ac:dyDescent="0.25">
      <c r="A643" s="78">
        <v>642</v>
      </c>
      <c r="B643" s="85" t="str">
        <f>IF('2a Data Collection'!C643="","",'2a Data Collection'!C643)</f>
        <v/>
      </c>
    </row>
    <row r="644" spans="1:2" x14ac:dyDescent="0.25">
      <c r="A644" s="78">
        <v>643</v>
      </c>
      <c r="B644" s="85" t="str">
        <f>IF('2a Data Collection'!C644="","",'2a Data Collection'!C644)</f>
        <v/>
      </c>
    </row>
    <row r="645" spans="1:2" x14ac:dyDescent="0.25">
      <c r="A645" s="78">
        <v>644</v>
      </c>
      <c r="B645" s="85" t="str">
        <f>IF('2a Data Collection'!C645="","",'2a Data Collection'!C645)</f>
        <v/>
      </c>
    </row>
    <row r="646" spans="1:2" x14ac:dyDescent="0.25">
      <c r="A646" s="78">
        <v>645</v>
      </c>
      <c r="B646" s="85" t="str">
        <f>IF('2a Data Collection'!C646="","",'2a Data Collection'!C646)</f>
        <v/>
      </c>
    </row>
    <row r="647" spans="1:2" x14ac:dyDescent="0.25">
      <c r="A647" s="78">
        <v>646</v>
      </c>
      <c r="B647" s="85" t="str">
        <f>IF('2a Data Collection'!C647="","",'2a Data Collection'!C647)</f>
        <v/>
      </c>
    </row>
    <row r="648" spans="1:2" x14ac:dyDescent="0.25">
      <c r="A648" s="78">
        <v>647</v>
      </c>
      <c r="B648" s="85" t="str">
        <f>IF('2a Data Collection'!C648="","",'2a Data Collection'!C648)</f>
        <v/>
      </c>
    </row>
    <row r="649" spans="1:2" x14ac:dyDescent="0.25">
      <c r="A649" s="78">
        <v>648</v>
      </c>
      <c r="B649" s="85" t="str">
        <f>IF('2a Data Collection'!C649="","",'2a Data Collection'!C649)</f>
        <v/>
      </c>
    </row>
    <row r="650" spans="1:2" x14ac:dyDescent="0.25">
      <c r="A650" s="78">
        <v>649</v>
      </c>
      <c r="B650" s="85" t="str">
        <f>IF('2a Data Collection'!C650="","",'2a Data Collection'!C650)</f>
        <v/>
      </c>
    </row>
    <row r="651" spans="1:2" x14ac:dyDescent="0.25">
      <c r="A651" s="78">
        <v>650</v>
      </c>
      <c r="B651" s="85" t="str">
        <f>IF('2a Data Collection'!C651="","",'2a Data Collection'!C651)</f>
        <v/>
      </c>
    </row>
    <row r="652" spans="1:2" x14ac:dyDescent="0.25">
      <c r="A652" s="78">
        <v>651</v>
      </c>
      <c r="B652" s="85" t="str">
        <f>IF('2a Data Collection'!C652="","",'2a Data Collection'!C652)</f>
        <v/>
      </c>
    </row>
    <row r="653" spans="1:2" x14ac:dyDescent="0.25">
      <c r="A653" s="78">
        <v>652</v>
      </c>
      <c r="B653" s="85" t="str">
        <f>IF('2a Data Collection'!C653="","",'2a Data Collection'!C653)</f>
        <v/>
      </c>
    </row>
    <row r="654" spans="1:2" x14ac:dyDescent="0.25">
      <c r="A654" s="78">
        <v>653</v>
      </c>
      <c r="B654" s="85" t="str">
        <f>IF('2a Data Collection'!C654="","",'2a Data Collection'!C654)</f>
        <v/>
      </c>
    </row>
    <row r="655" spans="1:2" x14ac:dyDescent="0.25">
      <c r="A655" s="78">
        <v>654</v>
      </c>
      <c r="B655" s="85" t="str">
        <f>IF('2a Data Collection'!C655="","",'2a Data Collection'!C655)</f>
        <v/>
      </c>
    </row>
    <row r="656" spans="1:2" x14ac:dyDescent="0.25">
      <c r="A656" s="78">
        <v>655</v>
      </c>
      <c r="B656" s="85" t="str">
        <f>IF('2a Data Collection'!C656="","",'2a Data Collection'!C656)</f>
        <v/>
      </c>
    </row>
    <row r="657" spans="1:2" x14ac:dyDescent="0.25">
      <c r="A657" s="78">
        <v>656</v>
      </c>
      <c r="B657" s="85" t="str">
        <f>IF('2a Data Collection'!C657="","",'2a Data Collection'!C657)</f>
        <v/>
      </c>
    </row>
    <row r="658" spans="1:2" x14ac:dyDescent="0.25">
      <c r="A658" s="78">
        <v>657</v>
      </c>
      <c r="B658" s="85" t="str">
        <f>IF('2a Data Collection'!C658="","",'2a Data Collection'!C658)</f>
        <v/>
      </c>
    </row>
    <row r="659" spans="1:2" x14ac:dyDescent="0.25">
      <c r="A659" s="78">
        <v>658</v>
      </c>
      <c r="B659" s="85" t="str">
        <f>IF('2a Data Collection'!C659="","",'2a Data Collection'!C659)</f>
        <v/>
      </c>
    </row>
    <row r="660" spans="1:2" x14ac:dyDescent="0.25">
      <c r="A660" s="78">
        <v>659</v>
      </c>
      <c r="B660" s="85" t="str">
        <f>IF('2a Data Collection'!C660="","",'2a Data Collection'!C660)</f>
        <v/>
      </c>
    </row>
    <row r="661" spans="1:2" x14ac:dyDescent="0.25">
      <c r="A661" s="78">
        <v>660</v>
      </c>
      <c r="B661" s="85" t="str">
        <f>IF('2a Data Collection'!C661="","",'2a Data Collection'!C661)</f>
        <v/>
      </c>
    </row>
    <row r="662" spans="1:2" x14ac:dyDescent="0.25">
      <c r="A662" s="78">
        <v>661</v>
      </c>
      <c r="B662" s="85" t="str">
        <f>IF('2a Data Collection'!C662="","",'2a Data Collection'!C662)</f>
        <v/>
      </c>
    </row>
    <row r="663" spans="1:2" x14ac:dyDescent="0.25">
      <c r="A663" s="78">
        <v>662</v>
      </c>
      <c r="B663" s="85" t="str">
        <f>IF('2a Data Collection'!C663="","",'2a Data Collection'!C663)</f>
        <v/>
      </c>
    </row>
    <row r="664" spans="1:2" x14ac:dyDescent="0.25">
      <c r="A664" s="78">
        <v>663</v>
      </c>
      <c r="B664" s="85" t="str">
        <f>IF('2a Data Collection'!C664="","",'2a Data Collection'!C664)</f>
        <v/>
      </c>
    </row>
    <row r="665" spans="1:2" x14ac:dyDescent="0.25">
      <c r="A665" s="78">
        <v>664</v>
      </c>
      <c r="B665" s="85" t="str">
        <f>IF('2a Data Collection'!C665="","",'2a Data Collection'!C665)</f>
        <v/>
      </c>
    </row>
    <row r="666" spans="1:2" x14ac:dyDescent="0.25">
      <c r="A666" s="78">
        <v>665</v>
      </c>
      <c r="B666" s="85" t="str">
        <f>IF('2a Data Collection'!C666="","",'2a Data Collection'!C666)</f>
        <v/>
      </c>
    </row>
    <row r="667" spans="1:2" x14ac:dyDescent="0.25">
      <c r="A667" s="78">
        <v>666</v>
      </c>
      <c r="B667" s="85" t="str">
        <f>IF('2a Data Collection'!C667="","",'2a Data Collection'!C667)</f>
        <v/>
      </c>
    </row>
    <row r="668" spans="1:2" x14ac:dyDescent="0.25">
      <c r="A668" s="78">
        <v>667</v>
      </c>
      <c r="B668" s="85" t="str">
        <f>IF('2a Data Collection'!C668="","",'2a Data Collection'!C668)</f>
        <v/>
      </c>
    </row>
    <row r="669" spans="1:2" x14ac:dyDescent="0.25">
      <c r="A669" s="78">
        <v>668</v>
      </c>
      <c r="B669" s="85" t="str">
        <f>IF('2a Data Collection'!C669="","",'2a Data Collection'!C669)</f>
        <v/>
      </c>
    </row>
    <row r="670" spans="1:2" x14ac:dyDescent="0.25">
      <c r="A670" s="78">
        <v>669</v>
      </c>
      <c r="B670" s="85" t="str">
        <f>IF('2a Data Collection'!C670="","",'2a Data Collection'!C670)</f>
        <v/>
      </c>
    </row>
    <row r="671" spans="1:2" x14ac:dyDescent="0.25">
      <c r="A671" s="78">
        <v>670</v>
      </c>
      <c r="B671" s="85" t="str">
        <f>IF('2a Data Collection'!C671="","",'2a Data Collection'!C671)</f>
        <v/>
      </c>
    </row>
    <row r="672" spans="1:2" x14ac:dyDescent="0.25">
      <c r="A672" s="78">
        <v>671</v>
      </c>
      <c r="B672" s="85" t="str">
        <f>IF('2a Data Collection'!C672="","",'2a Data Collection'!C672)</f>
        <v/>
      </c>
    </row>
    <row r="673" spans="1:2" x14ac:dyDescent="0.25">
      <c r="A673" s="78">
        <v>672</v>
      </c>
      <c r="B673" s="85" t="str">
        <f>IF('2a Data Collection'!C673="","",'2a Data Collection'!C673)</f>
        <v/>
      </c>
    </row>
    <row r="674" spans="1:2" x14ac:dyDescent="0.25">
      <c r="A674" s="78">
        <v>673</v>
      </c>
      <c r="B674" s="85" t="str">
        <f>IF('2a Data Collection'!C674="","",'2a Data Collection'!C674)</f>
        <v/>
      </c>
    </row>
    <row r="675" spans="1:2" x14ac:dyDescent="0.25">
      <c r="A675" s="78">
        <v>674</v>
      </c>
      <c r="B675" s="85" t="str">
        <f>IF('2a Data Collection'!C675="","",'2a Data Collection'!C675)</f>
        <v/>
      </c>
    </row>
    <row r="676" spans="1:2" x14ac:dyDescent="0.25">
      <c r="A676" s="78">
        <v>675</v>
      </c>
      <c r="B676" s="85" t="str">
        <f>IF('2a Data Collection'!C676="","",'2a Data Collection'!C676)</f>
        <v/>
      </c>
    </row>
    <row r="677" spans="1:2" x14ac:dyDescent="0.25">
      <c r="A677" s="78">
        <v>676</v>
      </c>
      <c r="B677" s="85" t="str">
        <f>IF('2a Data Collection'!C677="","",'2a Data Collection'!C677)</f>
        <v/>
      </c>
    </row>
    <row r="678" spans="1:2" x14ac:dyDescent="0.25">
      <c r="A678" s="78">
        <v>677</v>
      </c>
      <c r="B678" s="85" t="str">
        <f>IF('2a Data Collection'!C678="","",'2a Data Collection'!C678)</f>
        <v/>
      </c>
    </row>
    <row r="679" spans="1:2" x14ac:dyDescent="0.25">
      <c r="A679" s="78">
        <v>678</v>
      </c>
      <c r="B679" s="85" t="str">
        <f>IF('2a Data Collection'!C679="","",'2a Data Collection'!C679)</f>
        <v/>
      </c>
    </row>
    <row r="680" spans="1:2" x14ac:dyDescent="0.25">
      <c r="A680" s="78">
        <v>679</v>
      </c>
      <c r="B680" s="85" t="str">
        <f>IF('2a Data Collection'!C680="","",'2a Data Collection'!C680)</f>
        <v/>
      </c>
    </row>
    <row r="681" spans="1:2" x14ac:dyDescent="0.25">
      <c r="A681" s="78">
        <v>680</v>
      </c>
      <c r="B681" s="85" t="str">
        <f>IF('2a Data Collection'!C681="","",'2a Data Collection'!C681)</f>
        <v/>
      </c>
    </row>
    <row r="682" spans="1:2" x14ac:dyDescent="0.25">
      <c r="A682" s="78">
        <v>681</v>
      </c>
      <c r="B682" s="85" t="str">
        <f>IF('2a Data Collection'!C682="","",'2a Data Collection'!C682)</f>
        <v/>
      </c>
    </row>
    <row r="683" spans="1:2" x14ac:dyDescent="0.25">
      <c r="A683" s="78">
        <v>682</v>
      </c>
      <c r="B683" s="85" t="str">
        <f>IF('2a Data Collection'!C683="","",'2a Data Collection'!C683)</f>
        <v/>
      </c>
    </row>
    <row r="684" spans="1:2" x14ac:dyDescent="0.25">
      <c r="A684" s="78">
        <v>683</v>
      </c>
      <c r="B684" s="85" t="str">
        <f>IF('2a Data Collection'!C684="","",'2a Data Collection'!C684)</f>
        <v/>
      </c>
    </row>
    <row r="685" spans="1:2" x14ac:dyDescent="0.25">
      <c r="A685" s="78">
        <v>684</v>
      </c>
      <c r="B685" s="85" t="str">
        <f>IF('2a Data Collection'!C685="","",'2a Data Collection'!C685)</f>
        <v/>
      </c>
    </row>
    <row r="686" spans="1:2" x14ac:dyDescent="0.25">
      <c r="A686" s="78">
        <v>685</v>
      </c>
      <c r="B686" s="85" t="str">
        <f>IF('2a Data Collection'!C686="","",'2a Data Collection'!C686)</f>
        <v/>
      </c>
    </row>
    <row r="687" spans="1:2" x14ac:dyDescent="0.25">
      <c r="A687" s="78">
        <v>686</v>
      </c>
      <c r="B687" s="85" t="str">
        <f>IF('2a Data Collection'!C687="","",'2a Data Collection'!C687)</f>
        <v/>
      </c>
    </row>
    <row r="688" spans="1:2" x14ac:dyDescent="0.25">
      <c r="A688" s="78">
        <v>687</v>
      </c>
      <c r="B688" s="85" t="str">
        <f>IF('2a Data Collection'!C688="","",'2a Data Collection'!C688)</f>
        <v/>
      </c>
    </row>
    <row r="689" spans="1:2" x14ac:dyDescent="0.25">
      <c r="A689" s="78">
        <v>688</v>
      </c>
      <c r="B689" s="85" t="str">
        <f>IF('2a Data Collection'!C689="","",'2a Data Collection'!C689)</f>
        <v/>
      </c>
    </row>
    <row r="690" spans="1:2" x14ac:dyDescent="0.25">
      <c r="A690" s="78">
        <v>689</v>
      </c>
      <c r="B690" s="85" t="str">
        <f>IF('2a Data Collection'!C690="","",'2a Data Collection'!C690)</f>
        <v/>
      </c>
    </row>
    <row r="691" spans="1:2" x14ac:dyDescent="0.25">
      <c r="A691" s="78">
        <v>690</v>
      </c>
      <c r="B691" s="85" t="str">
        <f>IF('2a Data Collection'!C691="","",'2a Data Collection'!C691)</f>
        <v/>
      </c>
    </row>
    <row r="692" spans="1:2" x14ac:dyDescent="0.25">
      <c r="A692" s="78">
        <v>691</v>
      </c>
      <c r="B692" s="85" t="str">
        <f>IF('2a Data Collection'!C692="","",'2a Data Collection'!C692)</f>
        <v/>
      </c>
    </row>
    <row r="693" spans="1:2" x14ac:dyDescent="0.25">
      <c r="A693" s="78">
        <v>692</v>
      </c>
      <c r="B693" s="85" t="str">
        <f>IF('2a Data Collection'!C693="","",'2a Data Collection'!C693)</f>
        <v/>
      </c>
    </row>
    <row r="694" spans="1:2" x14ac:dyDescent="0.25">
      <c r="A694" s="78">
        <v>693</v>
      </c>
      <c r="B694" s="85" t="str">
        <f>IF('2a Data Collection'!C694="","",'2a Data Collection'!C694)</f>
        <v/>
      </c>
    </row>
    <row r="695" spans="1:2" x14ac:dyDescent="0.25">
      <c r="A695" s="78">
        <v>694</v>
      </c>
      <c r="B695" s="85" t="str">
        <f>IF('2a Data Collection'!C695="","",'2a Data Collection'!C695)</f>
        <v/>
      </c>
    </row>
    <row r="696" spans="1:2" x14ac:dyDescent="0.25">
      <c r="A696" s="78">
        <v>695</v>
      </c>
      <c r="B696" s="85" t="str">
        <f>IF('2a Data Collection'!C696="","",'2a Data Collection'!C696)</f>
        <v/>
      </c>
    </row>
    <row r="697" spans="1:2" x14ac:dyDescent="0.25">
      <c r="A697" s="78">
        <v>696</v>
      </c>
      <c r="B697" s="85" t="str">
        <f>IF('2a Data Collection'!C697="","",'2a Data Collection'!C697)</f>
        <v/>
      </c>
    </row>
    <row r="698" spans="1:2" x14ac:dyDescent="0.25">
      <c r="A698" s="78">
        <v>697</v>
      </c>
      <c r="B698" s="85" t="str">
        <f>IF('2a Data Collection'!C698="","",'2a Data Collection'!C698)</f>
        <v/>
      </c>
    </row>
    <row r="699" spans="1:2" x14ac:dyDescent="0.25">
      <c r="A699" s="78">
        <v>698</v>
      </c>
      <c r="B699" s="85" t="str">
        <f>IF('2a Data Collection'!C699="","",'2a Data Collection'!C699)</f>
        <v/>
      </c>
    </row>
    <row r="700" spans="1:2" x14ac:dyDescent="0.25">
      <c r="A700" s="78">
        <v>699</v>
      </c>
      <c r="B700" s="85" t="str">
        <f>IF('2a Data Collection'!C700="","",'2a Data Collection'!C700)</f>
        <v/>
      </c>
    </row>
    <row r="701" spans="1:2" x14ac:dyDescent="0.25">
      <c r="A701" s="78">
        <v>700</v>
      </c>
      <c r="B701" s="85" t="str">
        <f>IF('2a Data Collection'!C701="","",'2a Data Collection'!C701)</f>
        <v/>
      </c>
    </row>
    <row r="702" spans="1:2" x14ac:dyDescent="0.25">
      <c r="A702" s="78">
        <v>701</v>
      </c>
      <c r="B702" s="85" t="str">
        <f>IF('2a Data Collection'!C702="","",'2a Data Collection'!C702)</f>
        <v/>
      </c>
    </row>
    <row r="703" spans="1:2" x14ac:dyDescent="0.25">
      <c r="A703" s="78">
        <v>702</v>
      </c>
      <c r="B703" s="85" t="str">
        <f>IF('2a Data Collection'!C703="","",'2a Data Collection'!C703)</f>
        <v/>
      </c>
    </row>
    <row r="704" spans="1:2" x14ac:dyDescent="0.25">
      <c r="A704" s="78">
        <v>703</v>
      </c>
      <c r="B704" s="85" t="str">
        <f>IF('2a Data Collection'!C704="","",'2a Data Collection'!C704)</f>
        <v/>
      </c>
    </row>
    <row r="705" spans="1:2" x14ac:dyDescent="0.25">
      <c r="A705" s="78">
        <v>704</v>
      </c>
      <c r="B705" s="85" t="str">
        <f>IF('2a Data Collection'!C705="","",'2a Data Collection'!C705)</f>
        <v/>
      </c>
    </row>
    <row r="706" spans="1:2" x14ac:dyDescent="0.25">
      <c r="A706" s="78">
        <v>705</v>
      </c>
      <c r="B706" s="85" t="str">
        <f>IF('2a Data Collection'!C706="","",'2a Data Collection'!C706)</f>
        <v/>
      </c>
    </row>
    <row r="707" spans="1:2" x14ac:dyDescent="0.25">
      <c r="A707" s="78">
        <v>706</v>
      </c>
      <c r="B707" s="85" t="str">
        <f>IF('2a Data Collection'!C707="","",'2a Data Collection'!C707)</f>
        <v/>
      </c>
    </row>
    <row r="708" spans="1:2" x14ac:dyDescent="0.25">
      <c r="A708" s="78">
        <v>707</v>
      </c>
      <c r="B708" s="85" t="str">
        <f>IF('2a Data Collection'!C708="","",'2a Data Collection'!C708)</f>
        <v/>
      </c>
    </row>
    <row r="709" spans="1:2" x14ac:dyDescent="0.25">
      <c r="A709" s="78">
        <v>708</v>
      </c>
      <c r="B709" s="85" t="str">
        <f>IF('2a Data Collection'!C709="","",'2a Data Collection'!C709)</f>
        <v/>
      </c>
    </row>
    <row r="710" spans="1:2" x14ac:dyDescent="0.25">
      <c r="A710" s="78">
        <v>709</v>
      </c>
      <c r="B710" s="85" t="str">
        <f>IF('2a Data Collection'!C710="","",'2a Data Collection'!C710)</f>
        <v/>
      </c>
    </row>
    <row r="711" spans="1:2" x14ac:dyDescent="0.25">
      <c r="A711" s="78">
        <v>710</v>
      </c>
      <c r="B711" s="85" t="str">
        <f>IF('2a Data Collection'!C711="","",'2a Data Collection'!C711)</f>
        <v/>
      </c>
    </row>
    <row r="712" spans="1:2" x14ac:dyDescent="0.25">
      <c r="A712" s="78">
        <v>711</v>
      </c>
      <c r="B712" s="85" t="str">
        <f>IF('2a Data Collection'!C712="","",'2a Data Collection'!C712)</f>
        <v/>
      </c>
    </row>
    <row r="713" spans="1:2" x14ac:dyDescent="0.25">
      <c r="A713" s="78">
        <v>712</v>
      </c>
      <c r="B713" s="85" t="str">
        <f>IF('2a Data Collection'!C713="","",'2a Data Collection'!C713)</f>
        <v/>
      </c>
    </row>
    <row r="714" spans="1:2" x14ac:dyDescent="0.25">
      <c r="A714" s="78">
        <v>713</v>
      </c>
      <c r="B714" s="85" t="str">
        <f>IF('2a Data Collection'!C714="","",'2a Data Collection'!C714)</f>
        <v/>
      </c>
    </row>
    <row r="715" spans="1:2" x14ac:dyDescent="0.25">
      <c r="A715" s="78">
        <v>714</v>
      </c>
      <c r="B715" s="85" t="str">
        <f>IF('2a Data Collection'!C715="","",'2a Data Collection'!C715)</f>
        <v/>
      </c>
    </row>
    <row r="716" spans="1:2" x14ac:dyDescent="0.25">
      <c r="A716" s="78">
        <v>715</v>
      </c>
      <c r="B716" s="85" t="str">
        <f>IF('2a Data Collection'!C716="","",'2a Data Collection'!C716)</f>
        <v/>
      </c>
    </row>
    <row r="717" spans="1:2" x14ac:dyDescent="0.25">
      <c r="A717" s="78">
        <v>716</v>
      </c>
      <c r="B717" s="85" t="str">
        <f>IF('2a Data Collection'!C717="","",'2a Data Collection'!C717)</f>
        <v/>
      </c>
    </row>
    <row r="718" spans="1:2" x14ac:dyDescent="0.25">
      <c r="A718" s="78">
        <v>717</v>
      </c>
      <c r="B718" s="85" t="str">
        <f>IF('2a Data Collection'!C718="","",'2a Data Collection'!C718)</f>
        <v/>
      </c>
    </row>
    <row r="719" spans="1:2" x14ac:dyDescent="0.25">
      <c r="A719" s="78">
        <v>718</v>
      </c>
      <c r="B719" s="85" t="str">
        <f>IF('2a Data Collection'!C719="","",'2a Data Collection'!C719)</f>
        <v/>
      </c>
    </row>
    <row r="720" spans="1:2" x14ac:dyDescent="0.25">
      <c r="A720" s="78">
        <v>719</v>
      </c>
      <c r="B720" s="85" t="str">
        <f>IF('2a Data Collection'!C720="","",'2a Data Collection'!C720)</f>
        <v/>
      </c>
    </row>
    <row r="721" spans="1:2" x14ac:dyDescent="0.25">
      <c r="A721" s="78">
        <v>720</v>
      </c>
      <c r="B721" s="85" t="str">
        <f>IF('2a Data Collection'!C721="","",'2a Data Collection'!C721)</f>
        <v/>
      </c>
    </row>
    <row r="722" spans="1:2" x14ac:dyDescent="0.25">
      <c r="A722" s="78">
        <v>721</v>
      </c>
      <c r="B722" s="85" t="str">
        <f>IF('2a Data Collection'!C722="","",'2a Data Collection'!C722)</f>
        <v/>
      </c>
    </row>
    <row r="723" spans="1:2" x14ac:dyDescent="0.25">
      <c r="A723" s="78">
        <v>722</v>
      </c>
      <c r="B723" s="85" t="str">
        <f>IF('2a Data Collection'!C723="","",'2a Data Collection'!C723)</f>
        <v/>
      </c>
    </row>
    <row r="724" spans="1:2" x14ac:dyDescent="0.25">
      <c r="A724" s="78">
        <v>723</v>
      </c>
      <c r="B724" s="85" t="str">
        <f>IF('2a Data Collection'!C724="","",'2a Data Collection'!C724)</f>
        <v/>
      </c>
    </row>
    <row r="725" spans="1:2" x14ac:dyDescent="0.25">
      <c r="A725" s="78">
        <v>724</v>
      </c>
      <c r="B725" s="85" t="str">
        <f>IF('2a Data Collection'!C725="","",'2a Data Collection'!C725)</f>
        <v/>
      </c>
    </row>
    <row r="726" spans="1:2" x14ac:dyDescent="0.25">
      <c r="A726" s="78">
        <v>725</v>
      </c>
      <c r="B726" s="85" t="str">
        <f>IF('2a Data Collection'!C726="","",'2a Data Collection'!C726)</f>
        <v/>
      </c>
    </row>
    <row r="727" spans="1:2" x14ac:dyDescent="0.25">
      <c r="A727" s="78">
        <v>726</v>
      </c>
      <c r="B727" s="85" t="str">
        <f>IF('2a Data Collection'!C727="","",'2a Data Collection'!C727)</f>
        <v/>
      </c>
    </row>
    <row r="728" spans="1:2" x14ac:dyDescent="0.25">
      <c r="A728" s="78">
        <v>727</v>
      </c>
      <c r="B728" s="85" t="str">
        <f>IF('2a Data Collection'!C728="","",'2a Data Collection'!C728)</f>
        <v/>
      </c>
    </row>
    <row r="729" spans="1:2" x14ac:dyDescent="0.25">
      <c r="A729" s="78">
        <v>728</v>
      </c>
      <c r="B729" s="85" t="str">
        <f>IF('2a Data Collection'!C729="","",'2a Data Collection'!C729)</f>
        <v/>
      </c>
    </row>
    <row r="730" spans="1:2" x14ac:dyDescent="0.25">
      <c r="A730" s="78">
        <v>729</v>
      </c>
      <c r="B730" s="85" t="str">
        <f>IF('2a Data Collection'!C730="","",'2a Data Collection'!C730)</f>
        <v/>
      </c>
    </row>
    <row r="731" spans="1:2" x14ac:dyDescent="0.25">
      <c r="A731" s="78">
        <v>730</v>
      </c>
      <c r="B731" s="85" t="str">
        <f>IF('2a Data Collection'!C731="","",'2a Data Collection'!C731)</f>
        <v/>
      </c>
    </row>
    <row r="732" spans="1:2" x14ac:dyDescent="0.25">
      <c r="A732" s="78">
        <v>731</v>
      </c>
      <c r="B732" s="85" t="str">
        <f>IF('2a Data Collection'!C732="","",'2a Data Collection'!C732)</f>
        <v/>
      </c>
    </row>
    <row r="733" spans="1:2" x14ac:dyDescent="0.25">
      <c r="A733" s="78">
        <v>732</v>
      </c>
      <c r="B733" s="85" t="str">
        <f>IF('2a Data Collection'!C733="","",'2a Data Collection'!C733)</f>
        <v/>
      </c>
    </row>
    <row r="734" spans="1:2" x14ac:dyDescent="0.25">
      <c r="A734" s="78">
        <v>733</v>
      </c>
      <c r="B734" s="85" t="str">
        <f>IF('2a Data Collection'!C734="","",'2a Data Collection'!C734)</f>
        <v/>
      </c>
    </row>
    <row r="735" spans="1:2" x14ac:dyDescent="0.25">
      <c r="A735" s="78">
        <v>734</v>
      </c>
      <c r="B735" s="85" t="str">
        <f>IF('2a Data Collection'!C735="","",'2a Data Collection'!C735)</f>
        <v/>
      </c>
    </row>
    <row r="736" spans="1:2" x14ac:dyDescent="0.25">
      <c r="A736" s="78">
        <v>735</v>
      </c>
      <c r="B736" s="85" t="str">
        <f>IF('2a Data Collection'!C736="","",'2a Data Collection'!C736)</f>
        <v/>
      </c>
    </row>
    <row r="737" spans="1:2" x14ac:dyDescent="0.25">
      <c r="A737" s="78">
        <v>736</v>
      </c>
      <c r="B737" s="85" t="str">
        <f>IF('2a Data Collection'!C737="","",'2a Data Collection'!C737)</f>
        <v/>
      </c>
    </row>
    <row r="738" spans="1:2" x14ac:dyDescent="0.25">
      <c r="A738" s="78">
        <v>737</v>
      </c>
      <c r="B738" s="85" t="str">
        <f>IF('2a Data Collection'!C738="","",'2a Data Collection'!C738)</f>
        <v/>
      </c>
    </row>
    <row r="739" spans="1:2" x14ac:dyDescent="0.25">
      <c r="A739" s="78">
        <v>738</v>
      </c>
      <c r="B739" s="85" t="str">
        <f>IF('2a Data Collection'!C739="","",'2a Data Collection'!C739)</f>
        <v/>
      </c>
    </row>
    <row r="740" spans="1:2" x14ac:dyDescent="0.25">
      <c r="A740" s="78">
        <v>739</v>
      </c>
      <c r="B740" s="85" t="str">
        <f>IF('2a Data Collection'!C740="","",'2a Data Collection'!C740)</f>
        <v/>
      </c>
    </row>
    <row r="741" spans="1:2" x14ac:dyDescent="0.25">
      <c r="A741" s="78">
        <v>740</v>
      </c>
      <c r="B741" s="85" t="str">
        <f>IF('2a Data Collection'!C741="","",'2a Data Collection'!C741)</f>
        <v/>
      </c>
    </row>
    <row r="742" spans="1:2" x14ac:dyDescent="0.25">
      <c r="A742" s="78">
        <v>741</v>
      </c>
      <c r="B742" s="85" t="str">
        <f>IF('2a Data Collection'!C742="","",'2a Data Collection'!C742)</f>
        <v/>
      </c>
    </row>
    <row r="743" spans="1:2" x14ac:dyDescent="0.25">
      <c r="A743" s="78">
        <v>742</v>
      </c>
      <c r="B743" s="85" t="str">
        <f>IF('2a Data Collection'!C743="","",'2a Data Collection'!C743)</f>
        <v/>
      </c>
    </row>
    <row r="744" spans="1:2" x14ac:dyDescent="0.25">
      <c r="A744" s="78">
        <v>743</v>
      </c>
      <c r="B744" s="85" t="str">
        <f>IF('2a Data Collection'!C744="","",'2a Data Collection'!C744)</f>
        <v/>
      </c>
    </row>
    <row r="745" spans="1:2" x14ac:dyDescent="0.25">
      <c r="A745" s="78">
        <v>744</v>
      </c>
      <c r="B745" s="85" t="str">
        <f>IF('2a Data Collection'!C745="","",'2a Data Collection'!C745)</f>
        <v/>
      </c>
    </row>
    <row r="746" spans="1:2" x14ac:dyDescent="0.25">
      <c r="A746" s="78">
        <v>745</v>
      </c>
      <c r="B746" s="85" t="str">
        <f>IF('2a Data Collection'!C746="","",'2a Data Collection'!C746)</f>
        <v/>
      </c>
    </row>
    <row r="747" spans="1:2" x14ac:dyDescent="0.25">
      <c r="A747" s="78">
        <v>746</v>
      </c>
      <c r="B747" s="85" t="str">
        <f>IF('2a Data Collection'!C747="","",'2a Data Collection'!C747)</f>
        <v/>
      </c>
    </row>
    <row r="748" spans="1:2" x14ac:dyDescent="0.25">
      <c r="A748" s="78">
        <v>747</v>
      </c>
      <c r="B748" s="85" t="str">
        <f>IF('2a Data Collection'!C748="","",'2a Data Collection'!C748)</f>
        <v/>
      </c>
    </row>
    <row r="749" spans="1:2" x14ac:dyDescent="0.25">
      <c r="A749" s="78">
        <v>748</v>
      </c>
      <c r="B749" s="85" t="str">
        <f>IF('2a Data Collection'!C749="","",'2a Data Collection'!C749)</f>
        <v/>
      </c>
    </row>
    <row r="750" spans="1:2" x14ac:dyDescent="0.25">
      <c r="A750" s="78">
        <v>749</v>
      </c>
      <c r="B750" s="85" t="str">
        <f>IF('2a Data Collection'!C750="","",'2a Data Collection'!C750)</f>
        <v/>
      </c>
    </row>
    <row r="751" spans="1:2" x14ac:dyDescent="0.25">
      <c r="A751" s="78">
        <v>750</v>
      </c>
      <c r="B751" s="85" t="str">
        <f>IF('2a Data Collection'!C751="","",'2a Data Collection'!C751)</f>
        <v/>
      </c>
    </row>
    <row r="752" spans="1:2" x14ac:dyDescent="0.25">
      <c r="A752" s="78">
        <v>751</v>
      </c>
      <c r="B752" s="85" t="str">
        <f>IF('2a Data Collection'!C752="","",'2a Data Collection'!C752)</f>
        <v/>
      </c>
    </row>
    <row r="753" spans="1:2" x14ac:dyDescent="0.25">
      <c r="A753" s="78">
        <v>752</v>
      </c>
      <c r="B753" s="85" t="str">
        <f>IF('2a Data Collection'!C753="","",'2a Data Collection'!C753)</f>
        <v/>
      </c>
    </row>
    <row r="754" spans="1:2" x14ac:dyDescent="0.25">
      <c r="A754" s="78">
        <v>753</v>
      </c>
      <c r="B754" s="85" t="str">
        <f>IF('2a Data Collection'!C754="","",'2a Data Collection'!C754)</f>
        <v/>
      </c>
    </row>
    <row r="755" spans="1:2" x14ac:dyDescent="0.25">
      <c r="A755" s="78">
        <v>754</v>
      </c>
      <c r="B755" s="85" t="str">
        <f>IF('2a Data Collection'!C755="","",'2a Data Collection'!C755)</f>
        <v/>
      </c>
    </row>
    <row r="756" spans="1:2" x14ac:dyDescent="0.25">
      <c r="A756" s="78">
        <v>755</v>
      </c>
      <c r="B756" s="85" t="str">
        <f>IF('2a Data Collection'!C756="","",'2a Data Collection'!C756)</f>
        <v/>
      </c>
    </row>
    <row r="757" spans="1:2" x14ac:dyDescent="0.25">
      <c r="A757" s="78">
        <v>756</v>
      </c>
      <c r="B757" s="85" t="str">
        <f>IF('2a Data Collection'!C757="","",'2a Data Collection'!C757)</f>
        <v/>
      </c>
    </row>
    <row r="758" spans="1:2" x14ac:dyDescent="0.25">
      <c r="A758" s="78">
        <v>757</v>
      </c>
      <c r="B758" s="85" t="str">
        <f>IF('2a Data Collection'!C758="","",'2a Data Collection'!C758)</f>
        <v/>
      </c>
    </row>
    <row r="759" spans="1:2" x14ac:dyDescent="0.25">
      <c r="A759" s="78">
        <v>758</v>
      </c>
      <c r="B759" s="85" t="str">
        <f>IF('2a Data Collection'!C759="","",'2a Data Collection'!C759)</f>
        <v/>
      </c>
    </row>
    <row r="760" spans="1:2" x14ac:dyDescent="0.25">
      <c r="A760" s="78">
        <v>759</v>
      </c>
      <c r="B760" s="85" t="str">
        <f>IF('2a Data Collection'!C760="","",'2a Data Collection'!C760)</f>
        <v/>
      </c>
    </row>
    <row r="761" spans="1:2" x14ac:dyDescent="0.25">
      <c r="A761" s="78">
        <v>760</v>
      </c>
      <c r="B761" s="85" t="str">
        <f>IF('2a Data Collection'!C761="","",'2a Data Collection'!C761)</f>
        <v/>
      </c>
    </row>
    <row r="762" spans="1:2" x14ac:dyDescent="0.25">
      <c r="A762" s="78">
        <v>761</v>
      </c>
      <c r="B762" s="85" t="str">
        <f>IF('2a Data Collection'!C762="","",'2a Data Collection'!C762)</f>
        <v/>
      </c>
    </row>
    <row r="763" spans="1:2" x14ac:dyDescent="0.25">
      <c r="A763" s="78">
        <v>762</v>
      </c>
      <c r="B763" s="85" t="str">
        <f>IF('2a Data Collection'!C763="","",'2a Data Collection'!C763)</f>
        <v/>
      </c>
    </row>
    <row r="764" spans="1:2" x14ac:dyDescent="0.25">
      <c r="A764" s="78">
        <v>763</v>
      </c>
      <c r="B764" s="85" t="str">
        <f>IF('2a Data Collection'!C764="","",'2a Data Collection'!C764)</f>
        <v/>
      </c>
    </row>
    <row r="765" spans="1:2" x14ac:dyDescent="0.25">
      <c r="A765" s="78">
        <v>764</v>
      </c>
      <c r="B765" s="85" t="str">
        <f>IF('2a Data Collection'!C765="","",'2a Data Collection'!C765)</f>
        <v/>
      </c>
    </row>
    <row r="766" spans="1:2" x14ac:dyDescent="0.25">
      <c r="A766" s="78">
        <v>765</v>
      </c>
      <c r="B766" s="85" t="str">
        <f>IF('2a Data Collection'!C766="","",'2a Data Collection'!C766)</f>
        <v/>
      </c>
    </row>
    <row r="767" spans="1:2" x14ac:dyDescent="0.25">
      <c r="A767" s="78">
        <v>766</v>
      </c>
      <c r="B767" s="85" t="str">
        <f>IF('2a Data Collection'!C767="","",'2a Data Collection'!C767)</f>
        <v/>
      </c>
    </row>
    <row r="768" spans="1:2" x14ac:dyDescent="0.25">
      <c r="A768" s="78">
        <v>767</v>
      </c>
      <c r="B768" s="85" t="str">
        <f>IF('2a Data Collection'!C768="","",'2a Data Collection'!C768)</f>
        <v/>
      </c>
    </row>
    <row r="769" spans="1:2" x14ac:dyDescent="0.25">
      <c r="A769" s="78">
        <v>768</v>
      </c>
      <c r="B769" s="85" t="str">
        <f>IF('2a Data Collection'!C769="","",'2a Data Collection'!C769)</f>
        <v/>
      </c>
    </row>
    <row r="770" spans="1:2" x14ac:dyDescent="0.25">
      <c r="A770" s="78">
        <v>769</v>
      </c>
      <c r="B770" s="85" t="str">
        <f>IF('2a Data Collection'!C770="","",'2a Data Collection'!C770)</f>
        <v/>
      </c>
    </row>
    <row r="771" spans="1:2" x14ac:dyDescent="0.25">
      <c r="A771" s="78">
        <v>770</v>
      </c>
      <c r="B771" s="85" t="str">
        <f>IF('2a Data Collection'!C771="","",'2a Data Collection'!C771)</f>
        <v/>
      </c>
    </row>
    <row r="772" spans="1:2" x14ac:dyDescent="0.25">
      <c r="A772" s="78">
        <v>771</v>
      </c>
      <c r="B772" s="85" t="str">
        <f>IF('2a Data Collection'!C772="","",'2a Data Collection'!C772)</f>
        <v/>
      </c>
    </row>
    <row r="773" spans="1:2" x14ac:dyDescent="0.25">
      <c r="A773" s="78">
        <v>772</v>
      </c>
      <c r="B773" s="85" t="str">
        <f>IF('2a Data Collection'!C773="","",'2a Data Collection'!C773)</f>
        <v/>
      </c>
    </row>
    <row r="774" spans="1:2" x14ac:dyDescent="0.25">
      <c r="A774" s="78">
        <v>773</v>
      </c>
      <c r="B774" s="85" t="str">
        <f>IF('2a Data Collection'!C774="","",'2a Data Collection'!C774)</f>
        <v/>
      </c>
    </row>
    <row r="775" spans="1:2" x14ac:dyDescent="0.25">
      <c r="A775" s="78">
        <v>774</v>
      </c>
      <c r="B775" s="85" t="str">
        <f>IF('2a Data Collection'!C775="","",'2a Data Collection'!C775)</f>
        <v/>
      </c>
    </row>
    <row r="776" spans="1:2" x14ac:dyDescent="0.25">
      <c r="A776" s="78">
        <v>775</v>
      </c>
      <c r="B776" s="85" t="str">
        <f>IF('2a Data Collection'!C776="","",'2a Data Collection'!C776)</f>
        <v/>
      </c>
    </row>
    <row r="777" spans="1:2" x14ac:dyDescent="0.25">
      <c r="A777" s="78">
        <v>776</v>
      </c>
      <c r="B777" s="85" t="str">
        <f>IF('2a Data Collection'!C777="","",'2a Data Collection'!C777)</f>
        <v/>
      </c>
    </row>
    <row r="778" spans="1:2" x14ac:dyDescent="0.25">
      <c r="A778" s="78">
        <v>777</v>
      </c>
      <c r="B778" s="85" t="str">
        <f>IF('2a Data Collection'!C778="","",'2a Data Collection'!C778)</f>
        <v/>
      </c>
    </row>
    <row r="779" spans="1:2" x14ac:dyDescent="0.25">
      <c r="A779" s="78">
        <v>778</v>
      </c>
      <c r="B779" s="85" t="str">
        <f>IF('2a Data Collection'!C779="","",'2a Data Collection'!C779)</f>
        <v/>
      </c>
    </row>
    <row r="780" spans="1:2" x14ac:dyDescent="0.25">
      <c r="A780" s="78">
        <v>779</v>
      </c>
      <c r="B780" s="85" t="str">
        <f>IF('2a Data Collection'!C780="","",'2a Data Collection'!C780)</f>
        <v/>
      </c>
    </row>
    <row r="781" spans="1:2" x14ac:dyDescent="0.25">
      <c r="A781" s="78">
        <v>780</v>
      </c>
      <c r="B781" s="85" t="str">
        <f>IF('2a Data Collection'!C781="","",'2a Data Collection'!C781)</f>
        <v/>
      </c>
    </row>
    <row r="782" spans="1:2" x14ac:dyDescent="0.25">
      <c r="A782" s="78">
        <v>781</v>
      </c>
      <c r="B782" s="85" t="str">
        <f>IF('2a Data Collection'!C782="","",'2a Data Collection'!C782)</f>
        <v/>
      </c>
    </row>
    <row r="783" spans="1:2" x14ac:dyDescent="0.25">
      <c r="A783" s="78">
        <v>782</v>
      </c>
      <c r="B783" s="85" t="str">
        <f>IF('2a Data Collection'!C783="","",'2a Data Collection'!C783)</f>
        <v/>
      </c>
    </row>
    <row r="784" spans="1:2" x14ac:dyDescent="0.25">
      <c r="A784" s="78">
        <v>783</v>
      </c>
      <c r="B784" s="85" t="str">
        <f>IF('2a Data Collection'!C784="","",'2a Data Collection'!C784)</f>
        <v/>
      </c>
    </row>
    <row r="785" spans="1:2" x14ac:dyDescent="0.25">
      <c r="A785" s="78">
        <v>784</v>
      </c>
      <c r="B785" s="85" t="str">
        <f>IF('2a Data Collection'!C785="","",'2a Data Collection'!C785)</f>
        <v/>
      </c>
    </row>
    <row r="786" spans="1:2" x14ac:dyDescent="0.25">
      <c r="A786" s="78">
        <v>785</v>
      </c>
      <c r="B786" s="85" t="str">
        <f>IF('2a Data Collection'!C786="","",'2a Data Collection'!C786)</f>
        <v/>
      </c>
    </row>
    <row r="787" spans="1:2" x14ac:dyDescent="0.25">
      <c r="A787" s="78">
        <v>786</v>
      </c>
      <c r="B787" s="85" t="str">
        <f>IF('2a Data Collection'!C787="","",'2a Data Collection'!C787)</f>
        <v/>
      </c>
    </row>
    <row r="788" spans="1:2" x14ac:dyDescent="0.25">
      <c r="A788" s="78">
        <v>787</v>
      </c>
      <c r="B788" s="85" t="str">
        <f>IF('2a Data Collection'!C788="","",'2a Data Collection'!C788)</f>
        <v/>
      </c>
    </row>
    <row r="789" spans="1:2" x14ac:dyDescent="0.25">
      <c r="A789" s="78">
        <v>788</v>
      </c>
      <c r="B789" s="85" t="str">
        <f>IF('2a Data Collection'!C789="","",'2a Data Collection'!C789)</f>
        <v/>
      </c>
    </row>
    <row r="790" spans="1:2" x14ac:dyDescent="0.25">
      <c r="A790" s="78">
        <v>789</v>
      </c>
      <c r="B790" s="85" t="str">
        <f>IF('2a Data Collection'!C790="","",'2a Data Collection'!C790)</f>
        <v/>
      </c>
    </row>
    <row r="791" spans="1:2" x14ac:dyDescent="0.25">
      <c r="A791" s="78">
        <v>790</v>
      </c>
      <c r="B791" s="85" t="str">
        <f>IF('2a Data Collection'!C791="","",'2a Data Collection'!C791)</f>
        <v/>
      </c>
    </row>
    <row r="792" spans="1:2" x14ac:dyDescent="0.25">
      <c r="A792" s="78">
        <v>791</v>
      </c>
      <c r="B792" s="85" t="str">
        <f>IF('2a Data Collection'!C792="","",'2a Data Collection'!C792)</f>
        <v/>
      </c>
    </row>
    <row r="793" spans="1:2" x14ac:dyDescent="0.25">
      <c r="A793" s="78">
        <v>792</v>
      </c>
      <c r="B793" s="85" t="str">
        <f>IF('2a Data Collection'!C793="","",'2a Data Collection'!C793)</f>
        <v/>
      </c>
    </row>
    <row r="794" spans="1:2" x14ac:dyDescent="0.25">
      <c r="A794" s="78">
        <v>793</v>
      </c>
      <c r="B794" s="85" t="str">
        <f>IF('2a Data Collection'!C794="","",'2a Data Collection'!C794)</f>
        <v/>
      </c>
    </row>
    <row r="795" spans="1:2" x14ac:dyDescent="0.25">
      <c r="A795" s="78">
        <v>794</v>
      </c>
      <c r="B795" s="85" t="str">
        <f>IF('2a Data Collection'!C795="","",'2a Data Collection'!C795)</f>
        <v/>
      </c>
    </row>
    <row r="796" spans="1:2" x14ac:dyDescent="0.25">
      <c r="A796" s="78">
        <v>795</v>
      </c>
      <c r="B796" s="85" t="str">
        <f>IF('2a Data Collection'!C796="","",'2a Data Collection'!C796)</f>
        <v/>
      </c>
    </row>
    <row r="797" spans="1:2" x14ac:dyDescent="0.25">
      <c r="A797" s="78">
        <v>796</v>
      </c>
      <c r="B797" s="85" t="str">
        <f>IF('2a Data Collection'!C797="","",'2a Data Collection'!C797)</f>
        <v/>
      </c>
    </row>
    <row r="798" spans="1:2" x14ac:dyDescent="0.25">
      <c r="A798" s="78">
        <v>797</v>
      </c>
      <c r="B798" s="85" t="str">
        <f>IF('2a Data Collection'!C798="","",'2a Data Collection'!C798)</f>
        <v/>
      </c>
    </row>
    <row r="799" spans="1:2" x14ac:dyDescent="0.25">
      <c r="A799" s="78">
        <v>798</v>
      </c>
      <c r="B799" s="85" t="str">
        <f>IF('2a Data Collection'!C799="","",'2a Data Collection'!C799)</f>
        <v/>
      </c>
    </row>
    <row r="800" spans="1:2" x14ac:dyDescent="0.25">
      <c r="A800" s="78">
        <v>799</v>
      </c>
      <c r="B800" s="85" t="str">
        <f>IF('2a Data Collection'!C800="","",'2a Data Collection'!C800)</f>
        <v/>
      </c>
    </row>
    <row r="801" spans="1:2" x14ac:dyDescent="0.25">
      <c r="A801" s="78">
        <v>800</v>
      </c>
      <c r="B801" s="85" t="str">
        <f>IF('2a Data Collection'!C801="","",'2a Data Collection'!C801)</f>
        <v/>
      </c>
    </row>
    <row r="802" spans="1:2" x14ac:dyDescent="0.25">
      <c r="A802" s="78">
        <v>801</v>
      </c>
      <c r="B802" s="85" t="str">
        <f>IF('2a Data Collection'!C802="","",'2a Data Collection'!C802)</f>
        <v/>
      </c>
    </row>
    <row r="803" spans="1:2" x14ac:dyDescent="0.25">
      <c r="A803" s="78">
        <v>802</v>
      </c>
      <c r="B803" s="85" t="str">
        <f>IF('2a Data Collection'!C803="","",'2a Data Collection'!C803)</f>
        <v/>
      </c>
    </row>
    <row r="804" spans="1:2" x14ac:dyDescent="0.25">
      <c r="A804" s="78">
        <v>803</v>
      </c>
      <c r="B804" s="85" t="str">
        <f>IF('2a Data Collection'!C804="","",'2a Data Collection'!C804)</f>
        <v/>
      </c>
    </row>
    <row r="805" spans="1:2" x14ac:dyDescent="0.25">
      <c r="A805" s="78">
        <v>804</v>
      </c>
      <c r="B805" s="85" t="str">
        <f>IF('2a Data Collection'!C805="","",'2a Data Collection'!C805)</f>
        <v/>
      </c>
    </row>
    <row r="806" spans="1:2" x14ac:dyDescent="0.25">
      <c r="A806" s="78">
        <v>805</v>
      </c>
      <c r="B806" s="85" t="str">
        <f>IF('2a Data Collection'!C806="","",'2a Data Collection'!C806)</f>
        <v/>
      </c>
    </row>
    <row r="807" spans="1:2" x14ac:dyDescent="0.25">
      <c r="A807" s="78">
        <v>806</v>
      </c>
      <c r="B807" s="85" t="str">
        <f>IF('2a Data Collection'!C807="","",'2a Data Collection'!C807)</f>
        <v/>
      </c>
    </row>
    <row r="808" spans="1:2" x14ac:dyDescent="0.25">
      <c r="A808" s="78">
        <v>807</v>
      </c>
      <c r="B808" s="85" t="str">
        <f>IF('2a Data Collection'!C808="","",'2a Data Collection'!C808)</f>
        <v/>
      </c>
    </row>
    <row r="809" spans="1:2" x14ac:dyDescent="0.25">
      <c r="A809" s="78">
        <v>808</v>
      </c>
      <c r="B809" s="85" t="str">
        <f>IF('2a Data Collection'!C809="","",'2a Data Collection'!C809)</f>
        <v/>
      </c>
    </row>
    <row r="810" spans="1:2" x14ac:dyDescent="0.25">
      <c r="A810" s="78">
        <v>809</v>
      </c>
      <c r="B810" s="85" t="str">
        <f>IF('2a Data Collection'!C810="","",'2a Data Collection'!C810)</f>
        <v/>
      </c>
    </row>
    <row r="811" spans="1:2" x14ac:dyDescent="0.25">
      <c r="A811" s="78">
        <v>810</v>
      </c>
      <c r="B811" s="85" t="str">
        <f>IF('2a Data Collection'!C811="","",'2a Data Collection'!C811)</f>
        <v/>
      </c>
    </row>
    <row r="812" spans="1:2" x14ac:dyDescent="0.25">
      <c r="A812" s="78">
        <v>811</v>
      </c>
      <c r="B812" s="85" t="str">
        <f>IF('2a Data Collection'!C812="","",'2a Data Collection'!C812)</f>
        <v/>
      </c>
    </row>
    <row r="813" spans="1:2" x14ac:dyDescent="0.25">
      <c r="A813" s="78">
        <v>812</v>
      </c>
      <c r="B813" s="85" t="str">
        <f>IF('2a Data Collection'!C813="","",'2a Data Collection'!C813)</f>
        <v/>
      </c>
    </row>
    <row r="814" spans="1:2" x14ac:dyDescent="0.25">
      <c r="A814" s="78">
        <v>813</v>
      </c>
      <c r="B814" s="85" t="str">
        <f>IF('2a Data Collection'!C814="","",'2a Data Collection'!C814)</f>
        <v/>
      </c>
    </row>
    <row r="815" spans="1:2" x14ac:dyDescent="0.25">
      <c r="A815" s="78">
        <v>814</v>
      </c>
      <c r="B815" s="85" t="str">
        <f>IF('2a Data Collection'!C815="","",'2a Data Collection'!C815)</f>
        <v/>
      </c>
    </row>
    <row r="816" spans="1:2" x14ac:dyDescent="0.25">
      <c r="A816" s="78">
        <v>815</v>
      </c>
      <c r="B816" s="85" t="str">
        <f>IF('2a Data Collection'!C816="","",'2a Data Collection'!C816)</f>
        <v/>
      </c>
    </row>
    <row r="817" spans="1:2" x14ac:dyDescent="0.25">
      <c r="A817" s="78">
        <v>816</v>
      </c>
      <c r="B817" s="85" t="str">
        <f>IF('2a Data Collection'!C817="","",'2a Data Collection'!C817)</f>
        <v/>
      </c>
    </row>
    <row r="818" spans="1:2" x14ac:dyDescent="0.25">
      <c r="A818" s="78">
        <v>817</v>
      </c>
      <c r="B818" s="85" t="str">
        <f>IF('2a Data Collection'!C818="","",'2a Data Collection'!C818)</f>
        <v/>
      </c>
    </row>
    <row r="819" spans="1:2" x14ac:dyDescent="0.25">
      <c r="A819" s="78">
        <v>818</v>
      </c>
      <c r="B819" s="85" t="str">
        <f>IF('2a Data Collection'!C819="","",'2a Data Collection'!C819)</f>
        <v/>
      </c>
    </row>
    <row r="820" spans="1:2" x14ac:dyDescent="0.25">
      <c r="A820" s="78">
        <v>819</v>
      </c>
      <c r="B820" s="85" t="str">
        <f>IF('2a Data Collection'!C820="","",'2a Data Collection'!C820)</f>
        <v/>
      </c>
    </row>
    <row r="821" spans="1:2" x14ac:dyDescent="0.25">
      <c r="A821" s="78">
        <v>820</v>
      </c>
      <c r="B821" s="85" t="str">
        <f>IF('2a Data Collection'!C821="","",'2a Data Collection'!C821)</f>
        <v/>
      </c>
    </row>
    <row r="822" spans="1:2" x14ac:dyDescent="0.25">
      <c r="A822" s="78">
        <v>821</v>
      </c>
      <c r="B822" s="85" t="str">
        <f>IF('2a Data Collection'!C822="","",'2a Data Collection'!C822)</f>
        <v/>
      </c>
    </row>
    <row r="823" spans="1:2" x14ac:dyDescent="0.25">
      <c r="A823" s="78">
        <v>822</v>
      </c>
      <c r="B823" s="85" t="str">
        <f>IF('2a Data Collection'!C823="","",'2a Data Collection'!C823)</f>
        <v/>
      </c>
    </row>
    <row r="824" spans="1:2" x14ac:dyDescent="0.25">
      <c r="A824" s="78">
        <v>823</v>
      </c>
      <c r="B824" s="85" t="str">
        <f>IF('2a Data Collection'!C824="","",'2a Data Collection'!C824)</f>
        <v/>
      </c>
    </row>
    <row r="825" spans="1:2" x14ac:dyDescent="0.25">
      <c r="A825" s="78">
        <v>824</v>
      </c>
      <c r="B825" s="85" t="str">
        <f>IF('2a Data Collection'!C825="","",'2a Data Collection'!C825)</f>
        <v/>
      </c>
    </row>
    <row r="826" spans="1:2" x14ac:dyDescent="0.25">
      <c r="A826" s="78">
        <v>825</v>
      </c>
      <c r="B826" s="85" t="str">
        <f>IF('2a Data Collection'!C826="","",'2a Data Collection'!C826)</f>
        <v/>
      </c>
    </row>
    <row r="827" spans="1:2" x14ac:dyDescent="0.25">
      <c r="A827" s="78">
        <v>826</v>
      </c>
      <c r="B827" s="85" t="str">
        <f>IF('2a Data Collection'!C827="","",'2a Data Collection'!C827)</f>
        <v/>
      </c>
    </row>
    <row r="828" spans="1:2" x14ac:dyDescent="0.25">
      <c r="A828" s="78">
        <v>827</v>
      </c>
      <c r="B828" s="85" t="str">
        <f>IF('2a Data Collection'!C828="","",'2a Data Collection'!C828)</f>
        <v/>
      </c>
    </row>
    <row r="829" spans="1:2" x14ac:dyDescent="0.25">
      <c r="A829" s="78">
        <v>828</v>
      </c>
      <c r="B829" s="85" t="str">
        <f>IF('2a Data Collection'!C829="","",'2a Data Collection'!C829)</f>
        <v/>
      </c>
    </row>
    <row r="830" spans="1:2" x14ac:dyDescent="0.25">
      <c r="A830" s="78">
        <v>829</v>
      </c>
      <c r="B830" s="85" t="str">
        <f>IF('2a Data Collection'!C830="","",'2a Data Collection'!C830)</f>
        <v/>
      </c>
    </row>
    <row r="831" spans="1:2" x14ac:dyDescent="0.25">
      <c r="A831" s="78">
        <v>830</v>
      </c>
      <c r="B831" s="85" t="str">
        <f>IF('2a Data Collection'!C831="","",'2a Data Collection'!C831)</f>
        <v/>
      </c>
    </row>
    <row r="832" spans="1:2" x14ac:dyDescent="0.25">
      <c r="A832" s="78">
        <v>831</v>
      </c>
      <c r="B832" s="85" t="str">
        <f>IF('2a Data Collection'!C832="","",'2a Data Collection'!C832)</f>
        <v/>
      </c>
    </row>
    <row r="833" spans="1:2" x14ac:dyDescent="0.25">
      <c r="A833" s="78">
        <v>832</v>
      </c>
      <c r="B833" s="85" t="str">
        <f>IF('2a Data Collection'!C833="","",'2a Data Collection'!C833)</f>
        <v/>
      </c>
    </row>
    <row r="834" spans="1:2" x14ac:dyDescent="0.25">
      <c r="A834" s="78">
        <v>833</v>
      </c>
      <c r="B834" s="85" t="str">
        <f>IF('2a Data Collection'!C834="","",'2a Data Collection'!C834)</f>
        <v/>
      </c>
    </row>
    <row r="835" spans="1:2" x14ac:dyDescent="0.25">
      <c r="A835" s="78">
        <v>834</v>
      </c>
      <c r="B835" s="85" t="str">
        <f>IF('2a Data Collection'!C835="","",'2a Data Collection'!C835)</f>
        <v/>
      </c>
    </row>
    <row r="836" spans="1:2" x14ac:dyDescent="0.25">
      <c r="A836" s="78">
        <v>835</v>
      </c>
      <c r="B836" s="85" t="str">
        <f>IF('2a Data Collection'!C836="","",'2a Data Collection'!C836)</f>
        <v/>
      </c>
    </row>
    <row r="837" spans="1:2" x14ac:dyDescent="0.25">
      <c r="A837" s="78">
        <v>836</v>
      </c>
      <c r="B837" s="85" t="str">
        <f>IF('2a Data Collection'!C837="","",'2a Data Collection'!C837)</f>
        <v/>
      </c>
    </row>
    <row r="838" spans="1:2" x14ac:dyDescent="0.25">
      <c r="A838" s="78">
        <v>837</v>
      </c>
      <c r="B838" s="85" t="str">
        <f>IF('2a Data Collection'!C838="","",'2a Data Collection'!C838)</f>
        <v/>
      </c>
    </row>
    <row r="839" spans="1:2" x14ac:dyDescent="0.25">
      <c r="A839" s="78">
        <v>838</v>
      </c>
      <c r="B839" s="85" t="str">
        <f>IF('2a Data Collection'!C839="","",'2a Data Collection'!C839)</f>
        <v/>
      </c>
    </row>
    <row r="840" spans="1:2" x14ac:dyDescent="0.25">
      <c r="A840" s="78">
        <v>839</v>
      </c>
      <c r="B840" s="85" t="str">
        <f>IF('2a Data Collection'!C840="","",'2a Data Collection'!C840)</f>
        <v/>
      </c>
    </row>
    <row r="841" spans="1:2" x14ac:dyDescent="0.25">
      <c r="A841" s="78">
        <v>840</v>
      </c>
      <c r="B841" s="85" t="str">
        <f>IF('2a Data Collection'!C841="","",'2a Data Collection'!C841)</f>
        <v/>
      </c>
    </row>
    <row r="842" spans="1:2" x14ac:dyDescent="0.25">
      <c r="A842" s="78">
        <v>841</v>
      </c>
      <c r="B842" s="85" t="str">
        <f>IF('2a Data Collection'!C842="","",'2a Data Collection'!C842)</f>
        <v/>
      </c>
    </row>
    <row r="843" spans="1:2" x14ac:dyDescent="0.25">
      <c r="A843" s="78">
        <v>842</v>
      </c>
      <c r="B843" s="85" t="str">
        <f>IF('2a Data Collection'!C843="","",'2a Data Collection'!C843)</f>
        <v/>
      </c>
    </row>
    <row r="844" spans="1:2" x14ac:dyDescent="0.25">
      <c r="A844" s="78">
        <v>843</v>
      </c>
      <c r="B844" s="85" t="str">
        <f>IF('2a Data Collection'!C844="","",'2a Data Collection'!C844)</f>
        <v/>
      </c>
    </row>
    <row r="845" spans="1:2" x14ac:dyDescent="0.25">
      <c r="A845" s="78">
        <v>844</v>
      </c>
      <c r="B845" s="85" t="str">
        <f>IF('2a Data Collection'!C845="","",'2a Data Collection'!C845)</f>
        <v/>
      </c>
    </row>
    <row r="846" spans="1:2" x14ac:dyDescent="0.25">
      <c r="A846" s="78">
        <v>845</v>
      </c>
      <c r="B846" s="85" t="str">
        <f>IF('2a Data Collection'!C846="","",'2a Data Collection'!C846)</f>
        <v/>
      </c>
    </row>
    <row r="847" spans="1:2" x14ac:dyDescent="0.25">
      <c r="A847" s="78">
        <v>846</v>
      </c>
      <c r="B847" s="85" t="str">
        <f>IF('2a Data Collection'!C847="","",'2a Data Collection'!C847)</f>
        <v/>
      </c>
    </row>
    <row r="848" spans="1:2" x14ac:dyDescent="0.25">
      <c r="A848" s="78">
        <v>847</v>
      </c>
      <c r="B848" s="85" t="str">
        <f>IF('2a Data Collection'!C848="","",'2a Data Collection'!C848)</f>
        <v/>
      </c>
    </row>
    <row r="849" spans="1:2" x14ac:dyDescent="0.25">
      <c r="A849" s="78">
        <v>848</v>
      </c>
      <c r="B849" s="85" t="str">
        <f>IF('2a Data Collection'!C849="","",'2a Data Collection'!C849)</f>
        <v/>
      </c>
    </row>
    <row r="850" spans="1:2" x14ac:dyDescent="0.25">
      <c r="A850" s="78">
        <v>849</v>
      </c>
      <c r="B850" s="85" t="str">
        <f>IF('2a Data Collection'!C850="","",'2a Data Collection'!C850)</f>
        <v/>
      </c>
    </row>
    <row r="851" spans="1:2" x14ac:dyDescent="0.25">
      <c r="A851" s="78">
        <v>850</v>
      </c>
      <c r="B851" s="85" t="str">
        <f>IF('2a Data Collection'!C851="","",'2a Data Collection'!C851)</f>
        <v/>
      </c>
    </row>
    <row r="852" spans="1:2" x14ac:dyDescent="0.25">
      <c r="A852" s="78">
        <v>851</v>
      </c>
      <c r="B852" s="85" t="str">
        <f>IF('2a Data Collection'!C852="","",'2a Data Collection'!C852)</f>
        <v/>
      </c>
    </row>
    <row r="853" spans="1:2" x14ac:dyDescent="0.25">
      <c r="A853" s="78">
        <v>852</v>
      </c>
      <c r="B853" s="85" t="str">
        <f>IF('2a Data Collection'!C853="","",'2a Data Collection'!C853)</f>
        <v/>
      </c>
    </row>
    <row r="854" spans="1:2" x14ac:dyDescent="0.25">
      <c r="A854" s="78">
        <v>853</v>
      </c>
      <c r="B854" s="85" t="str">
        <f>IF('2a Data Collection'!C854="","",'2a Data Collection'!C854)</f>
        <v/>
      </c>
    </row>
    <row r="855" spans="1:2" x14ac:dyDescent="0.25">
      <c r="A855" s="78">
        <v>854</v>
      </c>
      <c r="B855" s="85" t="str">
        <f>IF('2a Data Collection'!C855="","",'2a Data Collection'!C855)</f>
        <v/>
      </c>
    </row>
    <row r="856" spans="1:2" x14ac:dyDescent="0.25">
      <c r="A856" s="78">
        <v>855</v>
      </c>
      <c r="B856" s="85" t="str">
        <f>IF('2a Data Collection'!C856="","",'2a Data Collection'!C856)</f>
        <v/>
      </c>
    </row>
    <row r="857" spans="1:2" x14ac:dyDescent="0.25">
      <c r="A857" s="78">
        <v>856</v>
      </c>
      <c r="B857" s="85" t="str">
        <f>IF('2a Data Collection'!C857="","",'2a Data Collection'!C857)</f>
        <v/>
      </c>
    </row>
    <row r="858" spans="1:2" x14ac:dyDescent="0.25">
      <c r="A858" s="78">
        <v>857</v>
      </c>
      <c r="B858" s="85" t="str">
        <f>IF('2a Data Collection'!C858="","",'2a Data Collection'!C858)</f>
        <v/>
      </c>
    </row>
    <row r="859" spans="1:2" x14ac:dyDescent="0.25">
      <c r="A859" s="78">
        <v>858</v>
      </c>
      <c r="B859" s="85" t="str">
        <f>IF('2a Data Collection'!C859="","",'2a Data Collection'!C859)</f>
        <v/>
      </c>
    </row>
    <row r="860" spans="1:2" x14ac:dyDescent="0.25">
      <c r="A860" s="78">
        <v>859</v>
      </c>
      <c r="B860" s="85" t="str">
        <f>IF('2a Data Collection'!C860="","",'2a Data Collection'!C860)</f>
        <v/>
      </c>
    </row>
    <row r="861" spans="1:2" x14ac:dyDescent="0.25">
      <c r="A861" s="78">
        <v>860</v>
      </c>
      <c r="B861" s="85" t="str">
        <f>IF('2a Data Collection'!C861="","",'2a Data Collection'!C861)</f>
        <v/>
      </c>
    </row>
    <row r="862" spans="1:2" x14ac:dyDescent="0.25">
      <c r="A862" s="78">
        <v>861</v>
      </c>
      <c r="B862" s="85" t="str">
        <f>IF('2a Data Collection'!C862="","",'2a Data Collection'!C862)</f>
        <v/>
      </c>
    </row>
    <row r="863" spans="1:2" x14ac:dyDescent="0.25">
      <c r="A863" s="78">
        <v>862</v>
      </c>
      <c r="B863" s="85" t="str">
        <f>IF('2a Data Collection'!C863="","",'2a Data Collection'!C863)</f>
        <v/>
      </c>
    </row>
    <row r="864" spans="1:2" x14ac:dyDescent="0.25">
      <c r="A864" s="78">
        <v>863</v>
      </c>
      <c r="B864" s="85" t="str">
        <f>IF('2a Data Collection'!C864="","",'2a Data Collection'!C864)</f>
        <v/>
      </c>
    </row>
    <row r="865" spans="1:2" x14ac:dyDescent="0.25">
      <c r="A865" s="78">
        <v>864</v>
      </c>
      <c r="B865" s="85" t="str">
        <f>IF('2a Data Collection'!C865="","",'2a Data Collection'!C865)</f>
        <v/>
      </c>
    </row>
    <row r="866" spans="1:2" x14ac:dyDescent="0.25">
      <c r="A866" s="78">
        <v>865</v>
      </c>
      <c r="B866" s="85" t="str">
        <f>IF('2a Data Collection'!C866="","",'2a Data Collection'!C866)</f>
        <v/>
      </c>
    </row>
    <row r="867" spans="1:2" x14ac:dyDescent="0.25">
      <c r="A867" s="78">
        <v>866</v>
      </c>
      <c r="B867" s="85" t="str">
        <f>IF('2a Data Collection'!C867="","",'2a Data Collection'!C867)</f>
        <v/>
      </c>
    </row>
    <row r="868" spans="1:2" x14ac:dyDescent="0.25">
      <c r="A868" s="78">
        <v>867</v>
      </c>
      <c r="B868" s="85" t="str">
        <f>IF('2a Data Collection'!C868="","",'2a Data Collection'!C868)</f>
        <v/>
      </c>
    </row>
    <row r="869" spans="1:2" x14ac:dyDescent="0.25">
      <c r="A869" s="78">
        <v>868</v>
      </c>
      <c r="B869" s="85" t="str">
        <f>IF('2a Data Collection'!C869="","",'2a Data Collection'!C869)</f>
        <v/>
      </c>
    </row>
    <row r="870" spans="1:2" x14ac:dyDescent="0.25">
      <c r="A870" s="78">
        <v>869</v>
      </c>
      <c r="B870" s="85" t="str">
        <f>IF('2a Data Collection'!C870="","",'2a Data Collection'!C870)</f>
        <v/>
      </c>
    </row>
    <row r="871" spans="1:2" x14ac:dyDescent="0.25">
      <c r="A871" s="78">
        <v>870</v>
      </c>
      <c r="B871" s="85" t="str">
        <f>IF('2a Data Collection'!C871="","",'2a Data Collection'!C871)</f>
        <v/>
      </c>
    </row>
    <row r="872" spans="1:2" x14ac:dyDescent="0.25">
      <c r="A872" s="78">
        <v>871</v>
      </c>
      <c r="B872" s="85" t="str">
        <f>IF('2a Data Collection'!C872="","",'2a Data Collection'!C872)</f>
        <v/>
      </c>
    </row>
    <row r="873" spans="1:2" x14ac:dyDescent="0.25">
      <c r="A873" s="78">
        <v>872</v>
      </c>
      <c r="B873" s="85" t="str">
        <f>IF('2a Data Collection'!C873="","",'2a Data Collection'!C873)</f>
        <v/>
      </c>
    </row>
    <row r="874" spans="1:2" x14ac:dyDescent="0.25">
      <c r="A874" s="78">
        <v>873</v>
      </c>
      <c r="B874" s="85" t="str">
        <f>IF('2a Data Collection'!C874="","",'2a Data Collection'!C874)</f>
        <v/>
      </c>
    </row>
    <row r="875" spans="1:2" x14ac:dyDescent="0.25">
      <c r="A875" s="78">
        <v>874</v>
      </c>
      <c r="B875" s="85" t="str">
        <f>IF('2a Data Collection'!C875="","",'2a Data Collection'!C875)</f>
        <v/>
      </c>
    </row>
    <row r="876" spans="1:2" x14ac:dyDescent="0.25">
      <c r="A876" s="78">
        <v>875</v>
      </c>
      <c r="B876" s="85" t="str">
        <f>IF('2a Data Collection'!C876="","",'2a Data Collection'!C876)</f>
        <v/>
      </c>
    </row>
    <row r="877" spans="1:2" x14ac:dyDescent="0.25">
      <c r="A877" s="78">
        <v>876</v>
      </c>
      <c r="B877" s="85" t="str">
        <f>IF('2a Data Collection'!C877="","",'2a Data Collection'!C877)</f>
        <v/>
      </c>
    </row>
    <row r="878" spans="1:2" x14ac:dyDescent="0.25">
      <c r="A878" s="78">
        <v>877</v>
      </c>
      <c r="B878" s="85" t="str">
        <f>IF('2a Data Collection'!C878="","",'2a Data Collection'!C878)</f>
        <v/>
      </c>
    </row>
    <row r="879" spans="1:2" x14ac:dyDescent="0.25">
      <c r="A879" s="78">
        <v>878</v>
      </c>
      <c r="B879" s="85" t="str">
        <f>IF('2a Data Collection'!C879="","",'2a Data Collection'!C879)</f>
        <v/>
      </c>
    </row>
    <row r="880" spans="1:2" x14ac:dyDescent="0.25">
      <c r="A880" s="78">
        <v>879</v>
      </c>
      <c r="B880" s="85" t="str">
        <f>IF('2a Data Collection'!C880="","",'2a Data Collection'!C880)</f>
        <v/>
      </c>
    </row>
    <row r="881" spans="1:2" x14ac:dyDescent="0.25">
      <c r="A881" s="78">
        <v>880</v>
      </c>
      <c r="B881" s="85" t="str">
        <f>IF('2a Data Collection'!C881="","",'2a Data Collection'!C881)</f>
        <v/>
      </c>
    </row>
    <row r="882" spans="1:2" x14ac:dyDescent="0.25">
      <c r="A882" s="78">
        <v>881</v>
      </c>
      <c r="B882" s="85" t="str">
        <f>IF('2a Data Collection'!C882="","",'2a Data Collection'!C882)</f>
        <v/>
      </c>
    </row>
    <row r="883" spans="1:2" x14ac:dyDescent="0.25">
      <c r="A883" s="78">
        <v>882</v>
      </c>
      <c r="B883" s="85" t="str">
        <f>IF('2a Data Collection'!C883="","",'2a Data Collection'!C883)</f>
        <v/>
      </c>
    </row>
    <row r="884" spans="1:2" x14ac:dyDescent="0.25">
      <c r="A884" s="78">
        <v>883</v>
      </c>
      <c r="B884" s="85" t="str">
        <f>IF('2a Data Collection'!C884="","",'2a Data Collection'!C884)</f>
        <v/>
      </c>
    </row>
    <row r="885" spans="1:2" x14ac:dyDescent="0.25">
      <c r="A885" s="78">
        <v>884</v>
      </c>
      <c r="B885" s="85" t="str">
        <f>IF('2a Data Collection'!C885="","",'2a Data Collection'!C885)</f>
        <v/>
      </c>
    </row>
    <row r="886" spans="1:2" x14ac:dyDescent="0.25">
      <c r="A886" s="78">
        <v>885</v>
      </c>
      <c r="B886" s="85" t="str">
        <f>IF('2a Data Collection'!C886="","",'2a Data Collection'!C886)</f>
        <v/>
      </c>
    </row>
    <row r="887" spans="1:2" x14ac:dyDescent="0.25">
      <c r="A887" s="78">
        <v>886</v>
      </c>
      <c r="B887" s="85" t="str">
        <f>IF('2a Data Collection'!C887="","",'2a Data Collection'!C887)</f>
        <v/>
      </c>
    </row>
    <row r="888" spans="1:2" x14ac:dyDescent="0.25">
      <c r="A888" s="78">
        <v>887</v>
      </c>
      <c r="B888" s="85" t="str">
        <f>IF('2a Data Collection'!C888="","",'2a Data Collection'!C888)</f>
        <v/>
      </c>
    </row>
    <row r="889" spans="1:2" x14ac:dyDescent="0.25">
      <c r="A889" s="78">
        <v>888</v>
      </c>
      <c r="B889" s="85" t="str">
        <f>IF('2a Data Collection'!C889="","",'2a Data Collection'!C889)</f>
        <v/>
      </c>
    </row>
    <row r="890" spans="1:2" x14ac:dyDescent="0.25">
      <c r="A890" s="78">
        <v>889</v>
      </c>
      <c r="B890" s="85" t="str">
        <f>IF('2a Data Collection'!C890="","",'2a Data Collection'!C890)</f>
        <v/>
      </c>
    </row>
    <row r="891" spans="1:2" x14ac:dyDescent="0.25">
      <c r="A891" s="78">
        <v>890</v>
      </c>
      <c r="B891" s="85" t="str">
        <f>IF('2a Data Collection'!C891="","",'2a Data Collection'!C891)</f>
        <v/>
      </c>
    </row>
    <row r="892" spans="1:2" x14ac:dyDescent="0.25">
      <c r="A892" s="78">
        <v>891</v>
      </c>
      <c r="B892" s="85" t="str">
        <f>IF('2a Data Collection'!C892="","",'2a Data Collection'!C892)</f>
        <v/>
      </c>
    </row>
    <row r="893" spans="1:2" x14ac:dyDescent="0.25">
      <c r="A893" s="78">
        <v>892</v>
      </c>
      <c r="B893" s="85" t="str">
        <f>IF('2a Data Collection'!C893="","",'2a Data Collection'!C893)</f>
        <v/>
      </c>
    </row>
    <row r="894" spans="1:2" x14ac:dyDescent="0.25">
      <c r="A894" s="78">
        <v>893</v>
      </c>
      <c r="B894" s="85" t="str">
        <f>IF('2a Data Collection'!C894="","",'2a Data Collection'!C894)</f>
        <v/>
      </c>
    </row>
    <row r="895" spans="1:2" x14ac:dyDescent="0.25">
      <c r="A895" s="78">
        <v>894</v>
      </c>
      <c r="B895" s="85" t="str">
        <f>IF('2a Data Collection'!C895="","",'2a Data Collection'!C895)</f>
        <v/>
      </c>
    </row>
    <row r="896" spans="1:2" x14ac:dyDescent="0.25">
      <c r="A896" s="78">
        <v>895</v>
      </c>
      <c r="B896" s="85" t="str">
        <f>IF('2a Data Collection'!C896="","",'2a Data Collection'!C896)</f>
        <v/>
      </c>
    </row>
    <row r="897" spans="1:2" x14ac:dyDescent="0.25">
      <c r="A897" s="78">
        <v>896</v>
      </c>
      <c r="B897" s="85" t="str">
        <f>IF('2a Data Collection'!C897="","",'2a Data Collection'!C897)</f>
        <v/>
      </c>
    </row>
    <row r="898" spans="1:2" x14ac:dyDescent="0.25">
      <c r="A898" s="78">
        <v>897</v>
      </c>
      <c r="B898" s="85" t="str">
        <f>IF('2a Data Collection'!C898="","",'2a Data Collection'!C898)</f>
        <v/>
      </c>
    </row>
    <row r="899" spans="1:2" x14ac:dyDescent="0.25">
      <c r="A899" s="78">
        <v>898</v>
      </c>
      <c r="B899" s="85" t="str">
        <f>IF('2a Data Collection'!C899="","",'2a Data Collection'!C899)</f>
        <v/>
      </c>
    </row>
    <row r="900" spans="1:2" x14ac:dyDescent="0.25">
      <c r="A900" s="78">
        <v>899</v>
      </c>
      <c r="B900" s="85" t="str">
        <f>IF('2a Data Collection'!C900="","",'2a Data Collection'!C900)</f>
        <v/>
      </c>
    </row>
    <row r="901" spans="1:2" x14ac:dyDescent="0.25">
      <c r="A901" s="78">
        <v>900</v>
      </c>
      <c r="B901" s="85" t="str">
        <f>IF('2a Data Collection'!C901="","",'2a Data Collection'!C901)</f>
        <v/>
      </c>
    </row>
    <row r="902" spans="1:2" x14ac:dyDescent="0.25">
      <c r="A902" s="78">
        <v>901</v>
      </c>
      <c r="B902" s="85" t="str">
        <f>IF('2a Data Collection'!C902="","",'2a Data Collection'!C902)</f>
        <v/>
      </c>
    </row>
    <row r="903" spans="1:2" x14ac:dyDescent="0.25">
      <c r="A903" s="78">
        <v>902</v>
      </c>
      <c r="B903" s="85" t="str">
        <f>IF('2a Data Collection'!C903="","",'2a Data Collection'!C903)</f>
        <v/>
      </c>
    </row>
    <row r="904" spans="1:2" x14ac:dyDescent="0.25">
      <c r="A904" s="78">
        <v>903</v>
      </c>
      <c r="B904" s="85" t="str">
        <f>IF('2a Data Collection'!C904="","",'2a Data Collection'!C904)</f>
        <v/>
      </c>
    </row>
    <row r="905" spans="1:2" x14ac:dyDescent="0.25">
      <c r="A905" s="78">
        <v>904</v>
      </c>
      <c r="B905" s="85" t="str">
        <f>IF('2a Data Collection'!C905="","",'2a Data Collection'!C905)</f>
        <v/>
      </c>
    </row>
    <row r="906" spans="1:2" x14ac:dyDescent="0.25">
      <c r="A906" s="78">
        <v>905</v>
      </c>
      <c r="B906" s="85" t="str">
        <f>IF('2a Data Collection'!C906="","",'2a Data Collection'!C906)</f>
        <v/>
      </c>
    </row>
    <row r="907" spans="1:2" x14ac:dyDescent="0.25">
      <c r="A907" s="78">
        <v>906</v>
      </c>
      <c r="B907" s="85" t="str">
        <f>IF('2a Data Collection'!C907="","",'2a Data Collection'!C907)</f>
        <v/>
      </c>
    </row>
    <row r="908" spans="1:2" x14ac:dyDescent="0.25">
      <c r="A908" s="78">
        <v>907</v>
      </c>
      <c r="B908" s="85" t="str">
        <f>IF('2a Data Collection'!C908="","",'2a Data Collection'!C908)</f>
        <v/>
      </c>
    </row>
    <row r="909" spans="1:2" x14ac:dyDescent="0.25">
      <c r="A909" s="78">
        <v>908</v>
      </c>
      <c r="B909" s="85" t="str">
        <f>IF('2a Data Collection'!C909="","",'2a Data Collection'!C909)</f>
        <v/>
      </c>
    </row>
    <row r="910" spans="1:2" x14ac:dyDescent="0.25">
      <c r="A910" s="78">
        <v>909</v>
      </c>
      <c r="B910" s="85" t="str">
        <f>IF('2a Data Collection'!C910="","",'2a Data Collection'!C910)</f>
        <v/>
      </c>
    </row>
    <row r="911" spans="1:2" x14ac:dyDescent="0.25">
      <c r="A911" s="78">
        <v>910</v>
      </c>
      <c r="B911" s="85" t="str">
        <f>IF('2a Data Collection'!C911="","",'2a Data Collection'!C911)</f>
        <v/>
      </c>
    </row>
    <row r="912" spans="1:2" x14ac:dyDescent="0.25">
      <c r="A912" s="78">
        <v>911</v>
      </c>
      <c r="B912" s="85" t="str">
        <f>IF('2a Data Collection'!C912="","",'2a Data Collection'!C912)</f>
        <v/>
      </c>
    </row>
    <row r="913" spans="1:2" x14ac:dyDescent="0.25">
      <c r="A913" s="78">
        <v>912</v>
      </c>
      <c r="B913" s="85" t="str">
        <f>IF('2a Data Collection'!C913="","",'2a Data Collection'!C913)</f>
        <v/>
      </c>
    </row>
    <row r="914" spans="1:2" x14ac:dyDescent="0.25">
      <c r="A914" s="78">
        <v>913</v>
      </c>
      <c r="B914" s="85" t="str">
        <f>IF('2a Data Collection'!C914="","",'2a Data Collection'!C914)</f>
        <v/>
      </c>
    </row>
    <row r="915" spans="1:2" x14ac:dyDescent="0.25">
      <c r="A915" s="78">
        <v>914</v>
      </c>
      <c r="B915" s="85" t="str">
        <f>IF('2a Data Collection'!C915="","",'2a Data Collection'!C915)</f>
        <v/>
      </c>
    </row>
    <row r="916" spans="1:2" x14ac:dyDescent="0.25">
      <c r="A916" s="78">
        <v>915</v>
      </c>
      <c r="B916" s="85" t="str">
        <f>IF('2a Data Collection'!C916="","",'2a Data Collection'!C916)</f>
        <v/>
      </c>
    </row>
    <row r="917" spans="1:2" x14ac:dyDescent="0.25">
      <c r="A917" s="78">
        <v>916</v>
      </c>
      <c r="B917" s="85" t="str">
        <f>IF('2a Data Collection'!C917="","",'2a Data Collection'!C917)</f>
        <v/>
      </c>
    </row>
    <row r="918" spans="1:2" x14ac:dyDescent="0.25">
      <c r="A918" s="78">
        <v>917</v>
      </c>
      <c r="B918" s="85" t="str">
        <f>IF('2a Data Collection'!C918="","",'2a Data Collection'!C918)</f>
        <v/>
      </c>
    </row>
    <row r="919" spans="1:2" x14ac:dyDescent="0.25">
      <c r="A919" s="78">
        <v>918</v>
      </c>
      <c r="B919" s="85" t="str">
        <f>IF('2a Data Collection'!C919="","",'2a Data Collection'!C919)</f>
        <v/>
      </c>
    </row>
    <row r="920" spans="1:2" x14ac:dyDescent="0.25">
      <c r="A920" s="78">
        <v>919</v>
      </c>
      <c r="B920" s="85" t="str">
        <f>IF('2a Data Collection'!C920="","",'2a Data Collection'!C920)</f>
        <v/>
      </c>
    </row>
    <row r="921" spans="1:2" x14ac:dyDescent="0.25">
      <c r="A921" s="78">
        <v>920</v>
      </c>
      <c r="B921" s="85" t="str">
        <f>IF('2a Data Collection'!C921="","",'2a Data Collection'!C921)</f>
        <v/>
      </c>
    </row>
    <row r="922" spans="1:2" x14ac:dyDescent="0.25">
      <c r="A922" s="78">
        <v>921</v>
      </c>
      <c r="B922" s="85" t="str">
        <f>IF('2a Data Collection'!C922="","",'2a Data Collection'!C922)</f>
        <v/>
      </c>
    </row>
    <row r="923" spans="1:2" x14ac:dyDescent="0.25">
      <c r="A923" s="78">
        <v>922</v>
      </c>
      <c r="B923" s="85" t="str">
        <f>IF('2a Data Collection'!C923="","",'2a Data Collection'!C923)</f>
        <v/>
      </c>
    </row>
    <row r="924" spans="1:2" x14ac:dyDescent="0.25">
      <c r="A924" s="78">
        <v>923</v>
      </c>
      <c r="B924" s="85" t="str">
        <f>IF('2a Data Collection'!C924="","",'2a Data Collection'!C924)</f>
        <v/>
      </c>
    </row>
    <row r="925" spans="1:2" x14ac:dyDescent="0.25">
      <c r="A925" s="78">
        <v>924</v>
      </c>
      <c r="B925" s="85" t="str">
        <f>IF('2a Data Collection'!C925="","",'2a Data Collection'!C925)</f>
        <v/>
      </c>
    </row>
    <row r="926" spans="1:2" x14ac:dyDescent="0.25">
      <c r="A926" s="78">
        <v>925</v>
      </c>
      <c r="B926" s="85" t="str">
        <f>IF('2a Data Collection'!C926="","",'2a Data Collection'!C926)</f>
        <v/>
      </c>
    </row>
    <row r="927" spans="1:2" x14ac:dyDescent="0.25">
      <c r="A927" s="78">
        <v>926</v>
      </c>
      <c r="B927" s="85" t="str">
        <f>IF('2a Data Collection'!C927="","",'2a Data Collection'!C927)</f>
        <v/>
      </c>
    </row>
    <row r="928" spans="1:2" x14ac:dyDescent="0.25">
      <c r="A928" s="78">
        <v>927</v>
      </c>
      <c r="B928" s="85" t="str">
        <f>IF('2a Data Collection'!C928="","",'2a Data Collection'!C928)</f>
        <v/>
      </c>
    </row>
    <row r="929" spans="1:2" x14ac:dyDescent="0.25">
      <c r="A929" s="78">
        <v>928</v>
      </c>
      <c r="B929" s="85" t="str">
        <f>IF('2a Data Collection'!C929="","",'2a Data Collection'!C929)</f>
        <v/>
      </c>
    </row>
    <row r="930" spans="1:2" x14ac:dyDescent="0.25">
      <c r="A930" s="78">
        <v>929</v>
      </c>
      <c r="B930" s="85" t="str">
        <f>IF('2a Data Collection'!C930="","",'2a Data Collection'!C930)</f>
        <v/>
      </c>
    </row>
    <row r="931" spans="1:2" x14ac:dyDescent="0.25">
      <c r="A931" s="78">
        <v>930</v>
      </c>
      <c r="B931" s="85" t="str">
        <f>IF('2a Data Collection'!C931="","",'2a Data Collection'!C931)</f>
        <v/>
      </c>
    </row>
    <row r="932" spans="1:2" x14ac:dyDescent="0.25">
      <c r="A932" s="78">
        <v>931</v>
      </c>
      <c r="B932" s="85" t="str">
        <f>IF('2a Data Collection'!C932="","",'2a Data Collection'!C932)</f>
        <v/>
      </c>
    </row>
    <row r="933" spans="1:2" x14ac:dyDescent="0.25">
      <c r="A933" s="78">
        <v>932</v>
      </c>
      <c r="B933" s="85" t="str">
        <f>IF('2a Data Collection'!C933="","",'2a Data Collection'!C933)</f>
        <v/>
      </c>
    </row>
    <row r="934" spans="1:2" x14ac:dyDescent="0.25">
      <c r="A934" s="78">
        <v>933</v>
      </c>
      <c r="B934" s="85" t="str">
        <f>IF('2a Data Collection'!C934="","",'2a Data Collection'!C934)</f>
        <v/>
      </c>
    </row>
    <row r="935" spans="1:2" x14ac:dyDescent="0.25">
      <c r="A935" s="78">
        <v>934</v>
      </c>
      <c r="B935" s="85" t="str">
        <f>IF('2a Data Collection'!C935="","",'2a Data Collection'!C935)</f>
        <v/>
      </c>
    </row>
    <row r="936" spans="1:2" x14ac:dyDescent="0.25">
      <c r="A936" s="78">
        <v>935</v>
      </c>
      <c r="B936" s="85" t="str">
        <f>IF('2a Data Collection'!C936="","",'2a Data Collection'!C936)</f>
        <v/>
      </c>
    </row>
    <row r="937" spans="1:2" x14ac:dyDescent="0.25">
      <c r="A937" s="78">
        <v>936</v>
      </c>
      <c r="B937" s="85" t="str">
        <f>IF('2a Data Collection'!C937="","",'2a Data Collection'!C937)</f>
        <v/>
      </c>
    </row>
    <row r="938" spans="1:2" x14ac:dyDescent="0.25">
      <c r="A938" s="78">
        <v>937</v>
      </c>
      <c r="B938" s="85" t="str">
        <f>IF('2a Data Collection'!C938="","",'2a Data Collection'!C938)</f>
        <v/>
      </c>
    </row>
    <row r="939" spans="1:2" x14ac:dyDescent="0.25">
      <c r="A939" s="78">
        <v>938</v>
      </c>
      <c r="B939" s="85" t="str">
        <f>IF('2a Data Collection'!C939="","",'2a Data Collection'!C939)</f>
        <v/>
      </c>
    </row>
    <row r="940" spans="1:2" x14ac:dyDescent="0.25">
      <c r="A940" s="78">
        <v>939</v>
      </c>
      <c r="B940" s="85" t="str">
        <f>IF('2a Data Collection'!C940="","",'2a Data Collection'!C940)</f>
        <v/>
      </c>
    </row>
    <row r="941" spans="1:2" x14ac:dyDescent="0.25">
      <c r="A941" s="78">
        <v>940</v>
      </c>
      <c r="B941" s="85" t="str">
        <f>IF('2a Data Collection'!C941="","",'2a Data Collection'!C941)</f>
        <v/>
      </c>
    </row>
    <row r="942" spans="1:2" x14ac:dyDescent="0.25">
      <c r="A942" s="78">
        <v>941</v>
      </c>
      <c r="B942" s="85" t="str">
        <f>IF('2a Data Collection'!C942="","",'2a Data Collection'!C942)</f>
        <v/>
      </c>
    </row>
    <row r="943" spans="1:2" x14ac:dyDescent="0.25">
      <c r="A943" s="78">
        <v>942</v>
      </c>
      <c r="B943" s="85" t="str">
        <f>IF('2a Data Collection'!C943="","",'2a Data Collection'!C943)</f>
        <v/>
      </c>
    </row>
    <row r="944" spans="1:2" x14ac:dyDescent="0.25">
      <c r="A944" s="78">
        <v>943</v>
      </c>
      <c r="B944" s="85" t="str">
        <f>IF('2a Data Collection'!C944="","",'2a Data Collection'!C944)</f>
        <v/>
      </c>
    </row>
    <row r="945" spans="1:2" x14ac:dyDescent="0.25">
      <c r="A945" s="78">
        <v>944</v>
      </c>
      <c r="B945" s="85" t="str">
        <f>IF('2a Data Collection'!C945="","",'2a Data Collection'!C945)</f>
        <v/>
      </c>
    </row>
    <row r="946" spans="1:2" x14ac:dyDescent="0.25">
      <c r="A946" s="78">
        <v>945</v>
      </c>
      <c r="B946" s="85" t="str">
        <f>IF('2a Data Collection'!C946="","",'2a Data Collection'!C946)</f>
        <v/>
      </c>
    </row>
    <row r="947" spans="1:2" x14ac:dyDescent="0.25">
      <c r="A947" s="78">
        <v>946</v>
      </c>
      <c r="B947" s="85" t="str">
        <f>IF('2a Data Collection'!C947="","",'2a Data Collection'!C947)</f>
        <v/>
      </c>
    </row>
    <row r="948" spans="1:2" x14ac:dyDescent="0.25">
      <c r="A948" s="78">
        <v>947</v>
      </c>
      <c r="B948" s="85" t="str">
        <f>IF('2a Data Collection'!C948="","",'2a Data Collection'!C948)</f>
        <v/>
      </c>
    </row>
    <row r="949" spans="1:2" x14ac:dyDescent="0.25">
      <c r="A949" s="78">
        <v>948</v>
      </c>
      <c r="B949" s="85" t="str">
        <f>IF('2a Data Collection'!C949="","",'2a Data Collection'!C949)</f>
        <v/>
      </c>
    </row>
    <row r="950" spans="1:2" x14ac:dyDescent="0.25">
      <c r="A950" s="78">
        <v>949</v>
      </c>
      <c r="B950" s="85" t="str">
        <f>IF('2a Data Collection'!C950="","",'2a Data Collection'!C950)</f>
        <v/>
      </c>
    </row>
    <row r="951" spans="1:2" x14ac:dyDescent="0.25">
      <c r="A951" s="78">
        <v>950</v>
      </c>
      <c r="B951" s="85" t="str">
        <f>IF('2a Data Collection'!C951="","",'2a Data Collection'!C951)</f>
        <v/>
      </c>
    </row>
    <row r="952" spans="1:2" x14ac:dyDescent="0.25">
      <c r="A952" s="78">
        <v>951</v>
      </c>
      <c r="B952" s="85" t="str">
        <f>IF('2a Data Collection'!C952="","",'2a Data Collection'!C952)</f>
        <v/>
      </c>
    </row>
    <row r="953" spans="1:2" x14ac:dyDescent="0.25">
      <c r="A953" s="78">
        <v>952</v>
      </c>
      <c r="B953" s="85" t="str">
        <f>IF('2a Data Collection'!C953="","",'2a Data Collection'!C953)</f>
        <v/>
      </c>
    </row>
    <row r="954" spans="1:2" x14ac:dyDescent="0.25">
      <c r="A954" s="78">
        <v>953</v>
      </c>
      <c r="B954" s="85" t="str">
        <f>IF('2a Data Collection'!C954="","",'2a Data Collection'!C954)</f>
        <v/>
      </c>
    </row>
    <row r="955" spans="1:2" x14ac:dyDescent="0.25">
      <c r="A955" s="78">
        <v>954</v>
      </c>
      <c r="B955" s="85" t="str">
        <f>IF('2a Data Collection'!C955="","",'2a Data Collection'!C955)</f>
        <v/>
      </c>
    </row>
    <row r="956" spans="1:2" x14ac:dyDescent="0.25">
      <c r="A956" s="78">
        <v>955</v>
      </c>
      <c r="B956" s="85" t="str">
        <f>IF('2a Data Collection'!C956="","",'2a Data Collection'!C956)</f>
        <v/>
      </c>
    </row>
    <row r="957" spans="1:2" x14ac:dyDescent="0.25">
      <c r="A957" s="78">
        <v>956</v>
      </c>
      <c r="B957" s="85" t="str">
        <f>IF('2a Data Collection'!C957="","",'2a Data Collection'!C957)</f>
        <v/>
      </c>
    </row>
    <row r="958" spans="1:2" x14ac:dyDescent="0.25">
      <c r="A958" s="78">
        <v>957</v>
      </c>
      <c r="B958" s="85" t="str">
        <f>IF('2a Data Collection'!C958="","",'2a Data Collection'!C958)</f>
        <v/>
      </c>
    </row>
    <row r="959" spans="1:2" x14ac:dyDescent="0.25">
      <c r="A959" s="78">
        <v>958</v>
      </c>
      <c r="B959" s="85" t="str">
        <f>IF('2a Data Collection'!C959="","",'2a Data Collection'!C959)</f>
        <v/>
      </c>
    </row>
    <row r="960" spans="1:2" x14ac:dyDescent="0.25">
      <c r="A960" s="78">
        <v>959</v>
      </c>
      <c r="B960" s="85" t="str">
        <f>IF('2a Data Collection'!C960="","",'2a Data Collection'!C960)</f>
        <v/>
      </c>
    </row>
    <row r="961" spans="1:2" x14ac:dyDescent="0.25">
      <c r="A961" s="78">
        <v>960</v>
      </c>
      <c r="B961" s="85" t="str">
        <f>IF('2a Data Collection'!C961="","",'2a Data Collection'!C961)</f>
        <v/>
      </c>
    </row>
    <row r="962" spans="1:2" x14ac:dyDescent="0.25">
      <c r="A962" s="78">
        <v>961</v>
      </c>
      <c r="B962" s="85" t="str">
        <f>IF('2a Data Collection'!C962="","",'2a Data Collection'!C962)</f>
        <v/>
      </c>
    </row>
    <row r="963" spans="1:2" x14ac:dyDescent="0.25">
      <c r="A963" s="78">
        <v>962</v>
      </c>
      <c r="B963" s="85" t="str">
        <f>IF('2a Data Collection'!C963="","",'2a Data Collection'!C963)</f>
        <v/>
      </c>
    </row>
    <row r="964" spans="1:2" x14ac:dyDescent="0.25">
      <c r="A964" s="78">
        <v>963</v>
      </c>
      <c r="B964" s="85" t="str">
        <f>IF('2a Data Collection'!C964="","",'2a Data Collection'!C964)</f>
        <v/>
      </c>
    </row>
    <row r="965" spans="1:2" x14ac:dyDescent="0.25">
      <c r="A965" s="78">
        <v>964</v>
      </c>
      <c r="B965" s="85" t="str">
        <f>IF('2a Data Collection'!C965="","",'2a Data Collection'!C965)</f>
        <v/>
      </c>
    </row>
    <row r="966" spans="1:2" x14ac:dyDescent="0.25">
      <c r="A966" s="78">
        <v>965</v>
      </c>
      <c r="B966" s="85" t="str">
        <f>IF('2a Data Collection'!C966="","",'2a Data Collection'!C966)</f>
        <v/>
      </c>
    </row>
    <row r="967" spans="1:2" x14ac:dyDescent="0.25">
      <c r="A967" s="78">
        <v>966</v>
      </c>
      <c r="B967" s="85" t="str">
        <f>IF('2a Data Collection'!C967="","",'2a Data Collection'!C967)</f>
        <v/>
      </c>
    </row>
    <row r="968" spans="1:2" x14ac:dyDescent="0.25">
      <c r="A968" s="78">
        <v>967</v>
      </c>
      <c r="B968" s="85" t="str">
        <f>IF('2a Data Collection'!C968="","",'2a Data Collection'!C968)</f>
        <v/>
      </c>
    </row>
    <row r="969" spans="1:2" x14ac:dyDescent="0.25">
      <c r="A969" s="78">
        <v>968</v>
      </c>
      <c r="B969" s="85" t="str">
        <f>IF('2a Data Collection'!C969="","",'2a Data Collection'!C969)</f>
        <v/>
      </c>
    </row>
    <row r="970" spans="1:2" x14ac:dyDescent="0.25">
      <c r="A970" s="78">
        <v>969</v>
      </c>
      <c r="B970" s="85" t="str">
        <f>IF('2a Data Collection'!C970="","",'2a Data Collection'!C970)</f>
        <v/>
      </c>
    </row>
    <row r="971" spans="1:2" x14ac:dyDescent="0.25">
      <c r="A971" s="78">
        <v>970</v>
      </c>
      <c r="B971" s="85" t="str">
        <f>IF('2a Data Collection'!C971="","",'2a Data Collection'!C971)</f>
        <v/>
      </c>
    </row>
    <row r="972" spans="1:2" x14ac:dyDescent="0.25">
      <c r="A972" s="78">
        <v>971</v>
      </c>
      <c r="B972" s="85" t="str">
        <f>IF('2a Data Collection'!C972="","",'2a Data Collection'!C972)</f>
        <v/>
      </c>
    </row>
    <row r="973" spans="1:2" x14ac:dyDescent="0.25">
      <c r="A973" s="78">
        <v>972</v>
      </c>
      <c r="B973" s="85" t="str">
        <f>IF('2a Data Collection'!C973="","",'2a Data Collection'!C973)</f>
        <v/>
      </c>
    </row>
    <row r="974" spans="1:2" x14ac:dyDescent="0.25">
      <c r="A974" s="78">
        <v>973</v>
      </c>
      <c r="B974" s="85" t="str">
        <f>IF('2a Data Collection'!C974="","",'2a Data Collection'!C974)</f>
        <v/>
      </c>
    </row>
    <row r="975" spans="1:2" x14ac:dyDescent="0.25">
      <c r="A975" s="78">
        <v>974</v>
      </c>
      <c r="B975" s="85" t="str">
        <f>IF('2a Data Collection'!C975="","",'2a Data Collection'!C975)</f>
        <v/>
      </c>
    </row>
    <row r="976" spans="1:2" x14ac:dyDescent="0.25">
      <c r="A976" s="78">
        <v>975</v>
      </c>
      <c r="B976" s="85" t="str">
        <f>IF('2a Data Collection'!C976="","",'2a Data Collection'!C976)</f>
        <v/>
      </c>
    </row>
    <row r="977" spans="1:2" x14ac:dyDescent="0.25">
      <c r="A977" s="78">
        <v>976</v>
      </c>
      <c r="B977" s="85" t="str">
        <f>IF('2a Data Collection'!C977="","",'2a Data Collection'!C977)</f>
        <v/>
      </c>
    </row>
    <row r="978" spans="1:2" x14ac:dyDescent="0.25">
      <c r="A978" s="78">
        <v>977</v>
      </c>
      <c r="B978" s="85" t="str">
        <f>IF('2a Data Collection'!C978="","",'2a Data Collection'!C978)</f>
        <v/>
      </c>
    </row>
    <row r="979" spans="1:2" x14ac:dyDescent="0.25">
      <c r="A979" s="78">
        <v>978</v>
      </c>
      <c r="B979" s="85" t="str">
        <f>IF('2a Data Collection'!C979="","",'2a Data Collection'!C979)</f>
        <v/>
      </c>
    </row>
    <row r="980" spans="1:2" x14ac:dyDescent="0.25">
      <c r="A980" s="78">
        <v>979</v>
      </c>
      <c r="B980" s="85" t="str">
        <f>IF('2a Data Collection'!C980="","",'2a Data Collection'!C980)</f>
        <v/>
      </c>
    </row>
    <row r="981" spans="1:2" x14ac:dyDescent="0.25">
      <c r="A981" s="78">
        <v>980</v>
      </c>
      <c r="B981" s="85" t="str">
        <f>IF('2a Data Collection'!C981="","",'2a Data Collection'!C981)</f>
        <v/>
      </c>
    </row>
    <row r="982" spans="1:2" x14ac:dyDescent="0.25">
      <c r="A982" s="78">
        <v>981</v>
      </c>
      <c r="B982" s="85" t="str">
        <f>IF('2a Data Collection'!C982="","",'2a Data Collection'!C982)</f>
        <v/>
      </c>
    </row>
    <row r="983" spans="1:2" x14ac:dyDescent="0.25">
      <c r="A983" s="78">
        <v>982</v>
      </c>
      <c r="B983" s="85" t="str">
        <f>IF('2a Data Collection'!C983="","",'2a Data Collection'!C983)</f>
        <v/>
      </c>
    </row>
    <row r="984" spans="1:2" x14ac:dyDescent="0.25">
      <c r="A984" s="78">
        <v>983</v>
      </c>
      <c r="B984" s="85" t="str">
        <f>IF('2a Data Collection'!C984="","",'2a Data Collection'!C984)</f>
        <v/>
      </c>
    </row>
    <row r="985" spans="1:2" x14ac:dyDescent="0.25">
      <c r="A985" s="78">
        <v>984</v>
      </c>
      <c r="B985" s="85" t="str">
        <f>IF('2a Data Collection'!C985="","",'2a Data Collection'!C985)</f>
        <v/>
      </c>
    </row>
    <row r="986" spans="1:2" x14ac:dyDescent="0.25">
      <c r="A986" s="78">
        <v>985</v>
      </c>
      <c r="B986" s="85" t="str">
        <f>IF('2a Data Collection'!C986="","",'2a Data Collection'!C986)</f>
        <v/>
      </c>
    </row>
    <row r="987" spans="1:2" x14ac:dyDescent="0.25">
      <c r="A987" s="78">
        <v>986</v>
      </c>
      <c r="B987" s="85" t="str">
        <f>IF('2a Data Collection'!C987="","",'2a Data Collection'!C987)</f>
        <v/>
      </c>
    </row>
    <row r="988" spans="1:2" x14ac:dyDescent="0.25">
      <c r="A988" s="78">
        <v>987</v>
      </c>
      <c r="B988" s="85" t="str">
        <f>IF('2a Data Collection'!C988="","",'2a Data Collection'!C988)</f>
        <v/>
      </c>
    </row>
    <row r="989" spans="1:2" x14ac:dyDescent="0.25">
      <c r="A989" s="78">
        <v>988</v>
      </c>
      <c r="B989" s="85" t="str">
        <f>IF('2a Data Collection'!C989="","",'2a Data Collection'!C989)</f>
        <v/>
      </c>
    </row>
    <row r="990" spans="1:2" x14ac:dyDescent="0.25">
      <c r="A990" s="78">
        <v>989</v>
      </c>
      <c r="B990" s="85" t="str">
        <f>IF('2a Data Collection'!C990="","",'2a Data Collection'!C990)</f>
        <v/>
      </c>
    </row>
    <row r="991" spans="1:2" x14ac:dyDescent="0.25">
      <c r="A991" s="78">
        <v>990</v>
      </c>
      <c r="B991" s="85" t="str">
        <f>IF('2a Data Collection'!C991="","",'2a Data Collection'!C991)</f>
        <v/>
      </c>
    </row>
    <row r="992" spans="1:2" x14ac:dyDescent="0.25">
      <c r="A992" s="78">
        <v>991</v>
      </c>
      <c r="B992" s="85" t="str">
        <f>IF('2a Data Collection'!C992="","",'2a Data Collection'!C992)</f>
        <v/>
      </c>
    </row>
    <row r="993" spans="1:2" x14ac:dyDescent="0.25">
      <c r="A993" s="78">
        <v>992</v>
      </c>
      <c r="B993" s="85" t="str">
        <f>IF('2a Data Collection'!C993="","",'2a Data Collection'!C993)</f>
        <v/>
      </c>
    </row>
    <row r="994" spans="1:2" x14ac:dyDescent="0.25">
      <c r="A994" s="78">
        <v>993</v>
      </c>
      <c r="B994" s="85" t="str">
        <f>IF('2a Data Collection'!C994="","",'2a Data Collection'!C994)</f>
        <v/>
      </c>
    </row>
    <row r="995" spans="1:2" x14ac:dyDescent="0.25">
      <c r="A995" s="78">
        <v>994</v>
      </c>
      <c r="B995" s="85" t="str">
        <f>IF('2a Data Collection'!C995="","",'2a Data Collection'!C995)</f>
        <v/>
      </c>
    </row>
    <row r="996" spans="1:2" x14ac:dyDescent="0.25">
      <c r="A996" s="78">
        <v>995</v>
      </c>
      <c r="B996" s="85" t="str">
        <f>IF('2a Data Collection'!C996="","",'2a Data Collection'!C996)</f>
        <v/>
      </c>
    </row>
    <row r="997" spans="1:2" x14ac:dyDescent="0.25">
      <c r="A997" s="78">
        <v>996</v>
      </c>
      <c r="B997" s="85" t="str">
        <f>IF('2a Data Collection'!C997="","",'2a Data Collection'!C997)</f>
        <v/>
      </c>
    </row>
    <row r="998" spans="1:2" x14ac:dyDescent="0.25">
      <c r="A998" s="78">
        <v>997</v>
      </c>
      <c r="B998" s="85" t="str">
        <f>IF('2a Data Collection'!C998="","",'2a Data Collection'!C998)</f>
        <v/>
      </c>
    </row>
    <row r="999" spans="1:2" x14ac:dyDescent="0.25">
      <c r="A999" s="78">
        <v>998</v>
      </c>
      <c r="B999" s="85" t="str">
        <f>IF('2a Data Collection'!C999="","",'2a Data Collection'!C999)</f>
        <v/>
      </c>
    </row>
    <row r="1000" spans="1:2" x14ac:dyDescent="0.25">
      <c r="A1000" s="78">
        <v>999</v>
      </c>
      <c r="B1000" s="85" t="str">
        <f>IF('2a Data Collection'!C1000="","",'2a Data Collection'!C1000)</f>
        <v/>
      </c>
    </row>
    <row r="1001" spans="1:2" x14ac:dyDescent="0.25">
      <c r="A1001" s="78">
        <v>1000</v>
      </c>
      <c r="B1001" s="85" t="str">
        <f>IF('2a Data Collection'!C1001="","",'2a Data Collection'!C1001)</f>
        <v/>
      </c>
    </row>
    <row r="1002" spans="1:2" x14ac:dyDescent="0.25">
      <c r="A1002" s="78">
        <v>1001</v>
      </c>
      <c r="B1002" s="85" t="str">
        <f>IF('2a Data Collection'!C1002="","",'2a Data Collection'!C1002)</f>
        <v/>
      </c>
    </row>
    <row r="1003" spans="1:2" x14ac:dyDescent="0.25">
      <c r="A1003" s="78">
        <v>1002</v>
      </c>
      <c r="B1003" s="85" t="str">
        <f>IF('2a Data Collection'!C1003="","",'2a Data Collection'!C1003)</f>
        <v/>
      </c>
    </row>
    <row r="1004" spans="1:2" x14ac:dyDescent="0.25">
      <c r="A1004" s="78">
        <v>1003</v>
      </c>
      <c r="B1004" s="85" t="str">
        <f>IF('2a Data Collection'!C1004="","",'2a Data Collection'!C1004)</f>
        <v/>
      </c>
    </row>
    <row r="1005" spans="1:2" x14ac:dyDescent="0.25">
      <c r="A1005" s="78">
        <v>1004</v>
      </c>
      <c r="B1005" s="85" t="str">
        <f>IF('2a Data Collection'!C1005="","",'2a Data Collection'!C1005)</f>
        <v/>
      </c>
    </row>
    <row r="1006" spans="1:2" x14ac:dyDescent="0.25">
      <c r="A1006" s="78">
        <v>1005</v>
      </c>
      <c r="B1006" s="85" t="str">
        <f>IF('2a Data Collection'!C1006="","",'2a Data Collection'!C1006)</f>
        <v/>
      </c>
    </row>
    <row r="1007" spans="1:2" x14ac:dyDescent="0.25">
      <c r="A1007" s="78">
        <v>1006</v>
      </c>
      <c r="B1007" s="85" t="str">
        <f>IF('2a Data Collection'!C1007="","",'2a Data Collection'!C1007)</f>
        <v/>
      </c>
    </row>
    <row r="1008" spans="1:2" x14ac:dyDescent="0.25">
      <c r="A1008" s="78">
        <v>1007</v>
      </c>
      <c r="B1008" s="85" t="str">
        <f>IF('2a Data Collection'!C1008="","",'2a Data Collection'!C1008)</f>
        <v/>
      </c>
    </row>
    <row r="1009" spans="1:2" x14ac:dyDescent="0.25">
      <c r="A1009" s="78">
        <v>1008</v>
      </c>
      <c r="B1009" s="85" t="str">
        <f>IF('2a Data Collection'!C1009="","",'2a Data Collection'!C1009)</f>
        <v/>
      </c>
    </row>
    <row r="1010" spans="1:2" x14ac:dyDescent="0.25">
      <c r="A1010" s="78">
        <v>1009</v>
      </c>
      <c r="B1010" s="85" t="str">
        <f>IF('2a Data Collection'!C1010="","",'2a Data Collection'!C1010)</f>
        <v/>
      </c>
    </row>
    <row r="1011" spans="1:2" x14ac:dyDescent="0.25">
      <c r="A1011" s="78">
        <v>1010</v>
      </c>
      <c r="B1011" s="85" t="str">
        <f>IF('2a Data Collection'!C1011="","",'2a Data Collection'!C1011)</f>
        <v/>
      </c>
    </row>
    <row r="1012" spans="1:2" x14ac:dyDescent="0.25">
      <c r="A1012" s="78">
        <v>1011</v>
      </c>
      <c r="B1012" s="85" t="str">
        <f>IF('2a Data Collection'!C1012="","",'2a Data Collection'!C1012)</f>
        <v/>
      </c>
    </row>
    <row r="1013" spans="1:2" x14ac:dyDescent="0.25">
      <c r="A1013" s="78">
        <v>1012</v>
      </c>
      <c r="B1013" s="85" t="str">
        <f>IF('2a Data Collection'!C1013="","",'2a Data Collection'!C1013)</f>
        <v/>
      </c>
    </row>
    <row r="1014" spans="1:2" x14ac:dyDescent="0.25">
      <c r="A1014" s="78">
        <v>1013</v>
      </c>
      <c r="B1014" s="85" t="str">
        <f>IF('2a Data Collection'!C1014="","",'2a Data Collection'!C1014)</f>
        <v/>
      </c>
    </row>
    <row r="1015" spans="1:2" x14ac:dyDescent="0.25">
      <c r="A1015" s="78">
        <v>1014</v>
      </c>
      <c r="B1015" s="85" t="str">
        <f>IF('2a Data Collection'!C1015="","",'2a Data Collection'!C1015)</f>
        <v/>
      </c>
    </row>
    <row r="1016" spans="1:2" x14ac:dyDescent="0.25">
      <c r="A1016" s="78">
        <v>1015</v>
      </c>
      <c r="B1016" s="85" t="str">
        <f>IF('2a Data Collection'!C1016="","",'2a Data Collection'!C1016)</f>
        <v/>
      </c>
    </row>
    <row r="1017" spans="1:2" x14ac:dyDescent="0.25">
      <c r="A1017" s="78">
        <v>1016</v>
      </c>
      <c r="B1017" s="85" t="str">
        <f>IF('2a Data Collection'!C1017="","",'2a Data Collection'!C1017)</f>
        <v/>
      </c>
    </row>
    <row r="1018" spans="1:2" x14ac:dyDescent="0.25">
      <c r="A1018" s="78">
        <v>1017</v>
      </c>
      <c r="B1018" s="85" t="str">
        <f>IF('2a Data Collection'!C1018="","",'2a Data Collection'!C1018)</f>
        <v/>
      </c>
    </row>
    <row r="1019" spans="1:2" x14ac:dyDescent="0.25">
      <c r="A1019" s="78">
        <v>1018</v>
      </c>
      <c r="B1019" s="85" t="str">
        <f>IF('2a Data Collection'!C1019="","",'2a Data Collection'!C1019)</f>
        <v/>
      </c>
    </row>
    <row r="1020" spans="1:2" x14ac:dyDescent="0.25">
      <c r="A1020" s="78">
        <v>1019</v>
      </c>
      <c r="B1020" s="85" t="str">
        <f>IF('2a Data Collection'!C1020="","",'2a Data Collection'!C1020)</f>
        <v/>
      </c>
    </row>
    <row r="1021" spans="1:2" x14ac:dyDescent="0.25">
      <c r="A1021" s="78">
        <v>1020</v>
      </c>
      <c r="B1021" s="85" t="str">
        <f>IF('2a Data Collection'!C1021="","",'2a Data Collection'!C1021)</f>
        <v/>
      </c>
    </row>
    <row r="1022" spans="1:2" x14ac:dyDescent="0.25">
      <c r="A1022" s="78">
        <v>1021</v>
      </c>
      <c r="B1022" s="85" t="str">
        <f>IF('2a Data Collection'!C1022="","",'2a Data Collection'!C1022)</f>
        <v/>
      </c>
    </row>
    <row r="1023" spans="1:2" x14ac:dyDescent="0.25">
      <c r="A1023" s="78">
        <v>1022</v>
      </c>
      <c r="B1023" s="85" t="str">
        <f>IF('2a Data Collection'!C1023="","",'2a Data Collection'!C1023)</f>
        <v/>
      </c>
    </row>
    <row r="1024" spans="1:2" x14ac:dyDescent="0.25">
      <c r="A1024" s="78">
        <v>1023</v>
      </c>
      <c r="B1024" s="85" t="str">
        <f>IF('2a Data Collection'!C1024="","",'2a Data Collection'!C1024)</f>
        <v/>
      </c>
    </row>
    <row r="1025" spans="1:2" x14ac:dyDescent="0.25">
      <c r="A1025" s="78">
        <v>1024</v>
      </c>
      <c r="B1025" s="85" t="str">
        <f>IF('2a Data Collection'!C1025="","",'2a Data Collection'!C1025)</f>
        <v/>
      </c>
    </row>
    <row r="1026" spans="1:2" x14ac:dyDescent="0.25">
      <c r="A1026" s="78">
        <v>1025</v>
      </c>
      <c r="B1026" s="85" t="str">
        <f>IF('2a Data Collection'!C1026="","",'2a Data Collection'!C1026)</f>
        <v/>
      </c>
    </row>
    <row r="1027" spans="1:2" x14ac:dyDescent="0.25">
      <c r="A1027" s="78">
        <v>1026</v>
      </c>
      <c r="B1027" s="85" t="str">
        <f>IF('2a Data Collection'!C1027="","",'2a Data Collection'!C1027)</f>
        <v/>
      </c>
    </row>
    <row r="1028" spans="1:2" x14ac:dyDescent="0.25">
      <c r="A1028" s="78">
        <v>1027</v>
      </c>
      <c r="B1028" s="85" t="str">
        <f>IF('2a Data Collection'!C1028="","",'2a Data Collection'!C1028)</f>
        <v/>
      </c>
    </row>
    <row r="1029" spans="1:2" x14ac:dyDescent="0.25">
      <c r="A1029" s="78">
        <v>1028</v>
      </c>
      <c r="B1029" s="85" t="str">
        <f>IF('2a Data Collection'!C1029="","",'2a Data Collection'!C1029)</f>
        <v/>
      </c>
    </row>
    <row r="1030" spans="1:2" x14ac:dyDescent="0.25">
      <c r="A1030" s="78">
        <v>1029</v>
      </c>
      <c r="B1030" s="85" t="str">
        <f>IF('2a Data Collection'!C1030="","",'2a Data Collection'!C1030)</f>
        <v/>
      </c>
    </row>
    <row r="1031" spans="1:2" x14ac:dyDescent="0.25">
      <c r="A1031" s="78">
        <v>1030</v>
      </c>
      <c r="B1031" s="85" t="str">
        <f>IF('2a Data Collection'!C1031="","",'2a Data Collection'!C1031)</f>
        <v/>
      </c>
    </row>
    <row r="1032" spans="1:2" x14ac:dyDescent="0.25">
      <c r="A1032" s="78">
        <v>1031</v>
      </c>
      <c r="B1032" s="85" t="str">
        <f>IF('2a Data Collection'!C1032="","",'2a Data Collection'!C1032)</f>
        <v/>
      </c>
    </row>
    <row r="1033" spans="1:2" x14ac:dyDescent="0.25">
      <c r="A1033" s="78">
        <v>1032</v>
      </c>
      <c r="B1033" s="85" t="str">
        <f>IF('2a Data Collection'!C1033="","",'2a Data Collection'!C1033)</f>
        <v/>
      </c>
    </row>
    <row r="1034" spans="1:2" x14ac:dyDescent="0.25">
      <c r="A1034" s="78">
        <v>1033</v>
      </c>
      <c r="B1034" s="85" t="str">
        <f>IF('2a Data Collection'!C1034="","",'2a Data Collection'!C1034)</f>
        <v/>
      </c>
    </row>
    <row r="1035" spans="1:2" x14ac:dyDescent="0.25">
      <c r="A1035" s="78">
        <v>1034</v>
      </c>
      <c r="B1035" s="85" t="str">
        <f>IF('2a Data Collection'!C1035="","",'2a Data Collection'!C1035)</f>
        <v/>
      </c>
    </row>
    <row r="1036" spans="1:2" x14ac:dyDescent="0.25">
      <c r="A1036" s="78">
        <v>1035</v>
      </c>
      <c r="B1036" s="85" t="str">
        <f>IF('2a Data Collection'!C1036="","",'2a Data Collection'!C1036)</f>
        <v/>
      </c>
    </row>
    <row r="1037" spans="1:2" x14ac:dyDescent="0.25">
      <c r="A1037" s="78">
        <v>1036</v>
      </c>
      <c r="B1037" s="85" t="str">
        <f>IF('2a Data Collection'!C1037="","",'2a Data Collection'!C1037)</f>
        <v/>
      </c>
    </row>
    <row r="1038" spans="1:2" x14ac:dyDescent="0.25">
      <c r="A1038" s="78">
        <v>1037</v>
      </c>
      <c r="B1038" s="85" t="str">
        <f>IF('2a Data Collection'!C1038="","",'2a Data Collection'!C1038)</f>
        <v/>
      </c>
    </row>
    <row r="1039" spans="1:2" x14ac:dyDescent="0.25">
      <c r="A1039" s="78">
        <v>1038</v>
      </c>
      <c r="B1039" s="85" t="str">
        <f>IF('2a Data Collection'!C1039="","",'2a Data Collection'!C1039)</f>
        <v/>
      </c>
    </row>
    <row r="1040" spans="1:2" x14ac:dyDescent="0.25">
      <c r="A1040" s="78">
        <v>1039</v>
      </c>
      <c r="B1040" s="85" t="str">
        <f>IF('2a Data Collection'!C1040="","",'2a Data Collection'!C1040)</f>
        <v/>
      </c>
    </row>
    <row r="1041" spans="1:2" x14ac:dyDescent="0.25">
      <c r="A1041" s="78">
        <v>1040</v>
      </c>
      <c r="B1041" s="85" t="str">
        <f>IF('2a Data Collection'!C1041="","",'2a Data Collection'!C1041)</f>
        <v/>
      </c>
    </row>
    <row r="1042" spans="1:2" x14ac:dyDescent="0.25">
      <c r="A1042" s="78">
        <v>1041</v>
      </c>
      <c r="B1042" s="85" t="str">
        <f>IF('2a Data Collection'!C1042="","",'2a Data Collection'!C1042)</f>
        <v/>
      </c>
    </row>
    <row r="1043" spans="1:2" x14ac:dyDescent="0.25">
      <c r="A1043" s="78">
        <v>1042</v>
      </c>
      <c r="B1043" s="85" t="str">
        <f>IF('2a Data Collection'!C1043="","",'2a Data Collection'!C1043)</f>
        <v/>
      </c>
    </row>
    <row r="1044" spans="1:2" x14ac:dyDescent="0.25">
      <c r="A1044" s="78">
        <v>1043</v>
      </c>
      <c r="B1044" s="85" t="str">
        <f>IF('2a Data Collection'!C1044="","",'2a Data Collection'!C1044)</f>
        <v/>
      </c>
    </row>
    <row r="1045" spans="1:2" x14ac:dyDescent="0.25">
      <c r="A1045" s="78">
        <v>1044</v>
      </c>
      <c r="B1045" s="85" t="str">
        <f>IF('2a Data Collection'!C1045="","",'2a Data Collection'!C1045)</f>
        <v/>
      </c>
    </row>
    <row r="1046" spans="1:2" x14ac:dyDescent="0.25">
      <c r="A1046" s="78">
        <v>1045</v>
      </c>
      <c r="B1046" s="85" t="str">
        <f>IF('2a Data Collection'!C1046="","",'2a Data Collection'!C1046)</f>
        <v/>
      </c>
    </row>
    <row r="1047" spans="1:2" x14ac:dyDescent="0.25">
      <c r="A1047" s="78">
        <v>1046</v>
      </c>
      <c r="B1047" s="85" t="str">
        <f>IF('2a Data Collection'!C1047="","",'2a Data Collection'!C1047)</f>
        <v/>
      </c>
    </row>
    <row r="1048" spans="1:2" x14ac:dyDescent="0.25">
      <c r="A1048" s="78">
        <v>1047</v>
      </c>
      <c r="B1048" s="85" t="str">
        <f>IF('2a Data Collection'!C1048="","",'2a Data Collection'!C1048)</f>
        <v/>
      </c>
    </row>
    <row r="1049" spans="1:2" x14ac:dyDescent="0.25">
      <c r="A1049" s="78">
        <v>1048</v>
      </c>
      <c r="B1049" s="85" t="str">
        <f>IF('2a Data Collection'!C1049="","",'2a Data Collection'!C1049)</f>
        <v/>
      </c>
    </row>
    <row r="1050" spans="1:2" x14ac:dyDescent="0.25">
      <c r="A1050" s="78">
        <v>1049</v>
      </c>
      <c r="B1050" s="85" t="str">
        <f>IF('2a Data Collection'!C1050="","",'2a Data Collection'!C1050)</f>
        <v/>
      </c>
    </row>
    <row r="1051" spans="1:2" x14ac:dyDescent="0.25">
      <c r="A1051" s="78">
        <v>1050</v>
      </c>
      <c r="B1051" s="85" t="str">
        <f>IF('2a Data Collection'!C1051="","",'2a Data Collection'!C1051)</f>
        <v/>
      </c>
    </row>
    <row r="1052" spans="1:2" x14ac:dyDescent="0.25">
      <c r="A1052" s="78">
        <v>1051</v>
      </c>
      <c r="B1052" s="85" t="str">
        <f>IF('2a Data Collection'!C1052="","",'2a Data Collection'!C1052)</f>
        <v/>
      </c>
    </row>
    <row r="1053" spans="1:2" x14ac:dyDescent="0.25">
      <c r="A1053" s="78">
        <v>1052</v>
      </c>
      <c r="B1053" s="85" t="str">
        <f>IF('2a Data Collection'!C1053="","",'2a Data Collection'!C1053)</f>
        <v/>
      </c>
    </row>
    <row r="1054" spans="1:2" x14ac:dyDescent="0.25">
      <c r="A1054" s="78">
        <v>1053</v>
      </c>
      <c r="B1054" s="85" t="str">
        <f>IF('2a Data Collection'!C1054="","",'2a Data Collection'!C1054)</f>
        <v/>
      </c>
    </row>
    <row r="1055" spans="1:2" x14ac:dyDescent="0.25">
      <c r="A1055" s="78">
        <v>1054</v>
      </c>
      <c r="B1055" s="85" t="str">
        <f>IF('2a Data Collection'!C1055="","",'2a Data Collection'!C1055)</f>
        <v/>
      </c>
    </row>
    <row r="1056" spans="1:2" x14ac:dyDescent="0.25">
      <c r="A1056" s="78">
        <v>1055</v>
      </c>
      <c r="B1056" s="85" t="str">
        <f>IF('2a Data Collection'!C1056="","",'2a Data Collection'!C1056)</f>
        <v/>
      </c>
    </row>
    <row r="1057" spans="1:2" x14ac:dyDescent="0.25">
      <c r="A1057" s="78">
        <v>1056</v>
      </c>
      <c r="B1057" s="85" t="str">
        <f>IF('2a Data Collection'!C1057="","",'2a Data Collection'!C1057)</f>
        <v/>
      </c>
    </row>
    <row r="1058" spans="1:2" x14ac:dyDescent="0.25">
      <c r="A1058" s="78">
        <v>1057</v>
      </c>
      <c r="B1058" s="85" t="str">
        <f>IF('2a Data Collection'!C1058="","",'2a Data Collection'!C1058)</f>
        <v/>
      </c>
    </row>
    <row r="1059" spans="1:2" x14ac:dyDescent="0.25">
      <c r="A1059" s="78">
        <v>1058</v>
      </c>
      <c r="B1059" s="85" t="str">
        <f>IF('2a Data Collection'!C1059="","",'2a Data Collection'!C1059)</f>
        <v/>
      </c>
    </row>
    <row r="1060" spans="1:2" x14ac:dyDescent="0.25">
      <c r="A1060" s="78">
        <v>1059</v>
      </c>
      <c r="B1060" s="85" t="str">
        <f>IF('2a Data Collection'!C1060="","",'2a Data Collection'!C1060)</f>
        <v/>
      </c>
    </row>
    <row r="1061" spans="1:2" x14ac:dyDescent="0.25">
      <c r="A1061" s="78">
        <v>1060</v>
      </c>
      <c r="B1061" s="85" t="str">
        <f>IF('2a Data Collection'!C1061="","",'2a Data Collection'!C1061)</f>
        <v/>
      </c>
    </row>
    <row r="1062" spans="1:2" x14ac:dyDescent="0.25">
      <c r="A1062" s="78">
        <v>1061</v>
      </c>
      <c r="B1062" s="85" t="str">
        <f>IF('2a Data Collection'!C1062="","",'2a Data Collection'!C1062)</f>
        <v/>
      </c>
    </row>
    <row r="1063" spans="1:2" x14ac:dyDescent="0.25">
      <c r="A1063" s="78">
        <v>1062</v>
      </c>
      <c r="B1063" s="85" t="str">
        <f>IF('2a Data Collection'!C1063="","",'2a Data Collection'!C1063)</f>
        <v/>
      </c>
    </row>
    <row r="1064" spans="1:2" x14ac:dyDescent="0.25">
      <c r="A1064" s="78">
        <v>1063</v>
      </c>
      <c r="B1064" s="85" t="str">
        <f>IF('2a Data Collection'!C1064="","",'2a Data Collection'!C1064)</f>
        <v/>
      </c>
    </row>
    <row r="1065" spans="1:2" x14ac:dyDescent="0.25">
      <c r="A1065" s="78">
        <v>1064</v>
      </c>
      <c r="B1065" s="85" t="str">
        <f>IF('2a Data Collection'!C1065="","",'2a Data Collection'!C1065)</f>
        <v/>
      </c>
    </row>
    <row r="1066" spans="1:2" x14ac:dyDescent="0.25">
      <c r="A1066" s="78">
        <v>1065</v>
      </c>
      <c r="B1066" s="85" t="str">
        <f>IF('2a Data Collection'!C1066="","",'2a Data Collection'!C1066)</f>
        <v/>
      </c>
    </row>
    <row r="1067" spans="1:2" x14ac:dyDescent="0.25">
      <c r="A1067" s="78">
        <v>1066</v>
      </c>
      <c r="B1067" s="85" t="str">
        <f>IF('2a Data Collection'!C1067="","",'2a Data Collection'!C1067)</f>
        <v/>
      </c>
    </row>
    <row r="1068" spans="1:2" x14ac:dyDescent="0.25">
      <c r="A1068" s="78">
        <v>1067</v>
      </c>
      <c r="B1068" s="85" t="str">
        <f>IF('2a Data Collection'!C1068="","",'2a Data Collection'!C1068)</f>
        <v/>
      </c>
    </row>
    <row r="1069" spans="1:2" x14ac:dyDescent="0.25">
      <c r="A1069" s="78">
        <v>1068</v>
      </c>
      <c r="B1069" s="85" t="str">
        <f>IF('2a Data Collection'!C1069="","",'2a Data Collection'!C1069)</f>
        <v/>
      </c>
    </row>
    <row r="1070" spans="1:2" x14ac:dyDescent="0.25">
      <c r="A1070" s="78">
        <v>1069</v>
      </c>
      <c r="B1070" s="85" t="str">
        <f>IF('2a Data Collection'!C1070="","",'2a Data Collection'!C1070)</f>
        <v/>
      </c>
    </row>
    <row r="1071" spans="1:2" x14ac:dyDescent="0.25">
      <c r="A1071" s="78">
        <v>1070</v>
      </c>
      <c r="B1071" s="85" t="str">
        <f>IF('2a Data Collection'!C1071="","",'2a Data Collection'!C1071)</f>
        <v/>
      </c>
    </row>
    <row r="1072" spans="1:2" x14ac:dyDescent="0.25">
      <c r="A1072" s="78">
        <v>1071</v>
      </c>
      <c r="B1072" s="85" t="str">
        <f>IF('2a Data Collection'!C1072="","",'2a Data Collection'!C1072)</f>
        <v/>
      </c>
    </row>
    <row r="1073" spans="1:2" x14ac:dyDescent="0.25">
      <c r="A1073" s="78">
        <v>1072</v>
      </c>
      <c r="B1073" s="85" t="str">
        <f>IF('2a Data Collection'!C1073="","",'2a Data Collection'!C1073)</f>
        <v/>
      </c>
    </row>
    <row r="1074" spans="1:2" x14ac:dyDescent="0.25">
      <c r="A1074" s="78">
        <v>1073</v>
      </c>
      <c r="B1074" s="85" t="str">
        <f>IF('2a Data Collection'!C1074="","",'2a Data Collection'!C1074)</f>
        <v/>
      </c>
    </row>
    <row r="1075" spans="1:2" x14ac:dyDescent="0.25">
      <c r="A1075" s="78">
        <v>1074</v>
      </c>
      <c r="B1075" s="85" t="str">
        <f>IF('2a Data Collection'!C1075="","",'2a Data Collection'!C1075)</f>
        <v/>
      </c>
    </row>
    <row r="1076" spans="1:2" x14ac:dyDescent="0.25">
      <c r="A1076" s="78">
        <v>1075</v>
      </c>
      <c r="B1076" s="85" t="str">
        <f>IF('2a Data Collection'!C1076="","",'2a Data Collection'!C1076)</f>
        <v/>
      </c>
    </row>
    <row r="1077" spans="1:2" x14ac:dyDescent="0.25">
      <c r="A1077" s="78">
        <v>1076</v>
      </c>
      <c r="B1077" s="85" t="str">
        <f>IF('2a Data Collection'!C1077="","",'2a Data Collection'!C1077)</f>
        <v/>
      </c>
    </row>
    <row r="1078" spans="1:2" x14ac:dyDescent="0.25">
      <c r="A1078" s="78">
        <v>1077</v>
      </c>
      <c r="B1078" s="85" t="str">
        <f>IF('2a Data Collection'!C1078="","",'2a Data Collection'!C1078)</f>
        <v/>
      </c>
    </row>
    <row r="1079" spans="1:2" x14ac:dyDescent="0.25">
      <c r="A1079" s="78">
        <v>1078</v>
      </c>
      <c r="B1079" s="85" t="str">
        <f>IF('2a Data Collection'!C1079="","",'2a Data Collection'!C1079)</f>
        <v/>
      </c>
    </row>
    <row r="1080" spans="1:2" x14ac:dyDescent="0.25">
      <c r="A1080" s="78">
        <v>1079</v>
      </c>
      <c r="B1080" s="85" t="str">
        <f>IF('2a Data Collection'!C1080="","",'2a Data Collection'!C1080)</f>
        <v/>
      </c>
    </row>
    <row r="1081" spans="1:2" x14ac:dyDescent="0.25">
      <c r="A1081" s="78">
        <v>1080</v>
      </c>
      <c r="B1081" s="85" t="str">
        <f>IF('2a Data Collection'!C1081="","",'2a Data Collection'!C1081)</f>
        <v/>
      </c>
    </row>
    <row r="1082" spans="1:2" x14ac:dyDescent="0.25">
      <c r="A1082" s="78">
        <v>1081</v>
      </c>
      <c r="B1082" s="85" t="str">
        <f>IF('2a Data Collection'!C1082="","",'2a Data Collection'!C1082)</f>
        <v/>
      </c>
    </row>
    <row r="1083" spans="1:2" x14ac:dyDescent="0.25">
      <c r="A1083" s="78">
        <v>1082</v>
      </c>
      <c r="B1083" s="85" t="str">
        <f>IF('2a Data Collection'!C1083="","",'2a Data Collection'!C1083)</f>
        <v/>
      </c>
    </row>
    <row r="1084" spans="1:2" x14ac:dyDescent="0.25">
      <c r="A1084" s="78">
        <v>1083</v>
      </c>
      <c r="B1084" s="85" t="str">
        <f>IF('2a Data Collection'!C1084="","",'2a Data Collection'!C1084)</f>
        <v/>
      </c>
    </row>
    <row r="1085" spans="1:2" x14ac:dyDescent="0.25">
      <c r="A1085" s="78">
        <v>1084</v>
      </c>
      <c r="B1085" s="85" t="str">
        <f>IF('2a Data Collection'!C1085="","",'2a Data Collection'!C1085)</f>
        <v/>
      </c>
    </row>
    <row r="1086" spans="1:2" x14ac:dyDescent="0.25">
      <c r="A1086" s="78">
        <v>1085</v>
      </c>
      <c r="B1086" s="85" t="str">
        <f>IF('2a Data Collection'!C1086="","",'2a Data Collection'!C1086)</f>
        <v/>
      </c>
    </row>
    <row r="1087" spans="1:2" x14ac:dyDescent="0.25">
      <c r="A1087" s="78">
        <v>1086</v>
      </c>
      <c r="B1087" s="85" t="str">
        <f>IF('2a Data Collection'!C1087="","",'2a Data Collection'!C1087)</f>
        <v/>
      </c>
    </row>
    <row r="1088" spans="1:2" x14ac:dyDescent="0.25">
      <c r="A1088" s="78">
        <v>1087</v>
      </c>
      <c r="B1088" s="85" t="str">
        <f>IF('2a Data Collection'!C1088="","",'2a Data Collection'!C1088)</f>
        <v/>
      </c>
    </row>
    <row r="1089" spans="1:2" x14ac:dyDescent="0.25">
      <c r="A1089" s="78">
        <v>1088</v>
      </c>
      <c r="B1089" s="85" t="str">
        <f>IF('2a Data Collection'!C1089="","",'2a Data Collection'!C1089)</f>
        <v/>
      </c>
    </row>
    <row r="1090" spans="1:2" x14ac:dyDescent="0.25">
      <c r="A1090" s="78">
        <v>1089</v>
      </c>
      <c r="B1090" s="85" t="str">
        <f>IF('2a Data Collection'!C1090="","",'2a Data Collection'!C1090)</f>
        <v/>
      </c>
    </row>
    <row r="1091" spans="1:2" x14ac:dyDescent="0.25">
      <c r="A1091" s="78">
        <v>1090</v>
      </c>
      <c r="B1091" s="85" t="str">
        <f>IF('2a Data Collection'!C1091="","",'2a Data Collection'!C1091)</f>
        <v/>
      </c>
    </row>
    <row r="1092" spans="1:2" x14ac:dyDescent="0.25">
      <c r="A1092" s="78">
        <v>1091</v>
      </c>
      <c r="B1092" s="85" t="str">
        <f>IF('2a Data Collection'!C1092="","",'2a Data Collection'!C1092)</f>
        <v/>
      </c>
    </row>
    <row r="1093" spans="1:2" x14ac:dyDescent="0.25">
      <c r="A1093" s="78">
        <v>1092</v>
      </c>
      <c r="B1093" s="85" t="str">
        <f>IF('2a Data Collection'!C1093="","",'2a Data Collection'!C1093)</f>
        <v/>
      </c>
    </row>
    <row r="1094" spans="1:2" x14ac:dyDescent="0.25">
      <c r="A1094" s="78">
        <v>1093</v>
      </c>
      <c r="B1094" s="85" t="str">
        <f>IF('2a Data Collection'!C1094="","",'2a Data Collection'!C1094)</f>
        <v/>
      </c>
    </row>
    <row r="1095" spans="1:2" x14ac:dyDescent="0.25">
      <c r="A1095" s="78">
        <v>1094</v>
      </c>
      <c r="B1095" s="85" t="str">
        <f>IF('2a Data Collection'!C1095="","",'2a Data Collection'!C1095)</f>
        <v/>
      </c>
    </row>
    <row r="1096" spans="1:2" x14ac:dyDescent="0.25">
      <c r="A1096" s="78">
        <v>1095</v>
      </c>
      <c r="B1096" s="85" t="str">
        <f>IF('2a Data Collection'!C1096="","",'2a Data Collection'!C1096)</f>
        <v/>
      </c>
    </row>
    <row r="1097" spans="1:2" x14ac:dyDescent="0.25">
      <c r="A1097" s="78">
        <v>1096</v>
      </c>
      <c r="B1097" s="85" t="str">
        <f>IF('2a Data Collection'!C1097="","",'2a Data Collection'!C1097)</f>
        <v/>
      </c>
    </row>
    <row r="1098" spans="1:2" x14ac:dyDescent="0.25">
      <c r="A1098" s="78">
        <v>1097</v>
      </c>
      <c r="B1098" s="85" t="str">
        <f>IF('2a Data Collection'!C1098="","",'2a Data Collection'!C1098)</f>
        <v/>
      </c>
    </row>
    <row r="1099" spans="1:2" x14ac:dyDescent="0.25">
      <c r="A1099" s="78">
        <v>1098</v>
      </c>
      <c r="B1099" s="85" t="str">
        <f>IF('2a Data Collection'!C1099="","",'2a Data Collection'!C1099)</f>
        <v/>
      </c>
    </row>
    <row r="1100" spans="1:2" x14ac:dyDescent="0.25">
      <c r="A1100" s="78">
        <v>1099</v>
      </c>
      <c r="B1100" s="85" t="str">
        <f>IF('2a Data Collection'!C1100="","",'2a Data Collection'!C1100)</f>
        <v/>
      </c>
    </row>
    <row r="1101" spans="1:2" x14ac:dyDescent="0.25">
      <c r="A1101" s="78">
        <v>1100</v>
      </c>
      <c r="B1101" s="85" t="str">
        <f>IF('2a Data Collection'!C1101="","",'2a Data Collection'!C1101)</f>
        <v/>
      </c>
    </row>
    <row r="1102" spans="1:2" x14ac:dyDescent="0.25">
      <c r="A1102" s="78">
        <v>1101</v>
      </c>
      <c r="B1102" s="85" t="str">
        <f>IF('2a Data Collection'!C1102="","",'2a Data Collection'!C1102)</f>
        <v/>
      </c>
    </row>
    <row r="1103" spans="1:2" x14ac:dyDescent="0.25">
      <c r="A1103" s="78">
        <v>1102</v>
      </c>
      <c r="B1103" s="85" t="str">
        <f>IF('2a Data Collection'!C1103="","",'2a Data Collection'!C1103)</f>
        <v/>
      </c>
    </row>
    <row r="1104" spans="1:2" x14ac:dyDescent="0.25">
      <c r="A1104" s="78">
        <v>1103</v>
      </c>
      <c r="B1104" s="85" t="str">
        <f>IF('2a Data Collection'!C1104="","",'2a Data Collection'!C1104)</f>
        <v/>
      </c>
    </row>
    <row r="1105" spans="1:2" x14ac:dyDescent="0.25">
      <c r="A1105" s="78">
        <v>1104</v>
      </c>
      <c r="B1105" s="85" t="str">
        <f>IF('2a Data Collection'!C1105="","",'2a Data Collection'!C1105)</f>
        <v/>
      </c>
    </row>
    <row r="1106" spans="1:2" x14ac:dyDescent="0.25">
      <c r="A1106" s="78">
        <v>1105</v>
      </c>
      <c r="B1106" s="85" t="str">
        <f>IF('2a Data Collection'!C1106="","",'2a Data Collection'!C1106)</f>
        <v/>
      </c>
    </row>
    <row r="1107" spans="1:2" x14ac:dyDescent="0.25">
      <c r="A1107" s="78">
        <v>1106</v>
      </c>
      <c r="B1107" s="85" t="str">
        <f>IF('2a Data Collection'!C1107="","",'2a Data Collection'!C1107)</f>
        <v/>
      </c>
    </row>
    <row r="1108" spans="1:2" x14ac:dyDescent="0.25">
      <c r="A1108" s="78">
        <v>1107</v>
      </c>
      <c r="B1108" s="85" t="str">
        <f>IF('2a Data Collection'!C1108="","",'2a Data Collection'!C1108)</f>
        <v/>
      </c>
    </row>
    <row r="1109" spans="1:2" x14ac:dyDescent="0.25">
      <c r="A1109" s="78">
        <v>1108</v>
      </c>
      <c r="B1109" s="85" t="str">
        <f>IF('2a Data Collection'!C1109="","",'2a Data Collection'!C1109)</f>
        <v/>
      </c>
    </row>
    <row r="1110" spans="1:2" x14ac:dyDescent="0.25">
      <c r="A1110" s="78">
        <v>1109</v>
      </c>
      <c r="B1110" s="85" t="str">
        <f>IF('2a Data Collection'!C1110="","",'2a Data Collection'!C1110)</f>
        <v/>
      </c>
    </row>
    <row r="1111" spans="1:2" x14ac:dyDescent="0.25">
      <c r="A1111" s="78">
        <v>1110</v>
      </c>
      <c r="B1111" s="85" t="str">
        <f>IF('2a Data Collection'!C1111="","",'2a Data Collection'!C1111)</f>
        <v/>
      </c>
    </row>
    <row r="1112" spans="1:2" x14ac:dyDescent="0.25">
      <c r="A1112" s="78">
        <v>1111</v>
      </c>
      <c r="B1112" s="85" t="str">
        <f>IF('2a Data Collection'!C1112="","",'2a Data Collection'!C1112)</f>
        <v/>
      </c>
    </row>
    <row r="1113" spans="1:2" x14ac:dyDescent="0.25">
      <c r="A1113" s="78">
        <v>1112</v>
      </c>
      <c r="B1113" s="85" t="str">
        <f>IF('2a Data Collection'!C1113="","",'2a Data Collection'!C1113)</f>
        <v/>
      </c>
    </row>
    <row r="1114" spans="1:2" x14ac:dyDescent="0.25">
      <c r="A1114" s="78">
        <v>1113</v>
      </c>
      <c r="B1114" s="85" t="str">
        <f>IF('2a Data Collection'!C1114="","",'2a Data Collection'!C1114)</f>
        <v/>
      </c>
    </row>
    <row r="1115" spans="1:2" x14ac:dyDescent="0.25">
      <c r="A1115" s="78">
        <v>1114</v>
      </c>
      <c r="B1115" s="85" t="str">
        <f>IF('2a Data Collection'!C1115="","",'2a Data Collection'!C1115)</f>
        <v/>
      </c>
    </row>
    <row r="1116" spans="1:2" x14ac:dyDescent="0.25">
      <c r="A1116" s="78">
        <v>1115</v>
      </c>
      <c r="B1116" s="85" t="str">
        <f>IF('2a Data Collection'!C1116="","",'2a Data Collection'!C1116)</f>
        <v/>
      </c>
    </row>
    <row r="1117" spans="1:2" x14ac:dyDescent="0.25">
      <c r="A1117" s="78">
        <v>1116</v>
      </c>
      <c r="B1117" s="85" t="str">
        <f>IF('2a Data Collection'!C1117="","",'2a Data Collection'!C1117)</f>
        <v/>
      </c>
    </row>
    <row r="1118" spans="1:2" x14ac:dyDescent="0.25">
      <c r="A1118" s="78">
        <v>1117</v>
      </c>
      <c r="B1118" s="85" t="str">
        <f>IF('2a Data Collection'!C1118="","",'2a Data Collection'!C1118)</f>
        <v/>
      </c>
    </row>
    <row r="1119" spans="1:2" x14ac:dyDescent="0.25">
      <c r="A1119" s="78">
        <v>1118</v>
      </c>
      <c r="B1119" s="85" t="str">
        <f>IF('2a Data Collection'!C1119="","",'2a Data Collection'!C1119)</f>
        <v/>
      </c>
    </row>
    <row r="1120" spans="1:2" x14ac:dyDescent="0.25">
      <c r="A1120" s="78">
        <v>1119</v>
      </c>
      <c r="B1120" s="85" t="str">
        <f>IF('2a Data Collection'!C1120="","",'2a Data Collection'!C1120)</f>
        <v/>
      </c>
    </row>
    <row r="1121" spans="1:2" x14ac:dyDescent="0.25">
      <c r="A1121" s="78">
        <v>1120</v>
      </c>
      <c r="B1121" s="85" t="str">
        <f>IF('2a Data Collection'!C1121="","",'2a Data Collection'!C1121)</f>
        <v/>
      </c>
    </row>
    <row r="1122" spans="1:2" x14ac:dyDescent="0.25">
      <c r="A1122" s="78">
        <v>1121</v>
      </c>
      <c r="B1122" s="85" t="str">
        <f>IF('2a Data Collection'!C1122="","",'2a Data Collection'!C1122)</f>
        <v/>
      </c>
    </row>
    <row r="1123" spans="1:2" x14ac:dyDescent="0.25">
      <c r="A1123" s="78">
        <v>1122</v>
      </c>
      <c r="B1123" s="85" t="str">
        <f>IF('2a Data Collection'!C1123="","",'2a Data Collection'!C1123)</f>
        <v/>
      </c>
    </row>
    <row r="1124" spans="1:2" x14ac:dyDescent="0.25">
      <c r="A1124" s="78">
        <v>1123</v>
      </c>
      <c r="B1124" s="85" t="str">
        <f>IF('2a Data Collection'!C1124="","",'2a Data Collection'!C1124)</f>
        <v/>
      </c>
    </row>
    <row r="1125" spans="1:2" x14ac:dyDescent="0.25">
      <c r="A1125" s="78">
        <v>1124</v>
      </c>
      <c r="B1125" s="85" t="str">
        <f>IF('2a Data Collection'!C1125="","",'2a Data Collection'!C1125)</f>
        <v/>
      </c>
    </row>
    <row r="1126" spans="1:2" x14ac:dyDescent="0.25">
      <c r="A1126" s="78">
        <v>1125</v>
      </c>
      <c r="B1126" s="85" t="str">
        <f>IF('2a Data Collection'!C1126="","",'2a Data Collection'!C1126)</f>
        <v/>
      </c>
    </row>
    <row r="1127" spans="1:2" x14ac:dyDescent="0.25">
      <c r="A1127" s="78">
        <v>1126</v>
      </c>
      <c r="B1127" s="85" t="str">
        <f>IF('2a Data Collection'!C1127="","",'2a Data Collection'!C1127)</f>
        <v/>
      </c>
    </row>
    <row r="1128" spans="1:2" x14ac:dyDescent="0.25">
      <c r="A1128" s="78">
        <v>1127</v>
      </c>
      <c r="B1128" s="85" t="str">
        <f>IF('2a Data Collection'!C1128="","",'2a Data Collection'!C1128)</f>
        <v/>
      </c>
    </row>
    <row r="1129" spans="1:2" x14ac:dyDescent="0.25">
      <c r="A1129" s="78">
        <v>1128</v>
      </c>
      <c r="B1129" s="85" t="str">
        <f>IF('2a Data Collection'!C1129="","",'2a Data Collection'!C1129)</f>
        <v/>
      </c>
    </row>
    <row r="1130" spans="1:2" x14ac:dyDescent="0.25">
      <c r="A1130" s="78">
        <v>1129</v>
      </c>
      <c r="B1130" s="85" t="str">
        <f>IF('2a Data Collection'!C1130="","",'2a Data Collection'!C1130)</f>
        <v/>
      </c>
    </row>
    <row r="1131" spans="1:2" x14ac:dyDescent="0.25">
      <c r="A1131" s="78">
        <v>1130</v>
      </c>
      <c r="B1131" s="85" t="str">
        <f>IF('2a Data Collection'!C1131="","",'2a Data Collection'!C1131)</f>
        <v/>
      </c>
    </row>
    <row r="1132" spans="1:2" x14ac:dyDescent="0.25">
      <c r="A1132" s="78">
        <v>1131</v>
      </c>
      <c r="B1132" s="85" t="str">
        <f>IF('2a Data Collection'!C1132="","",'2a Data Collection'!C1132)</f>
        <v/>
      </c>
    </row>
    <row r="1133" spans="1:2" x14ac:dyDescent="0.25">
      <c r="A1133" s="78">
        <v>1132</v>
      </c>
      <c r="B1133" s="85" t="str">
        <f>IF('2a Data Collection'!C1133="","",'2a Data Collection'!C1133)</f>
        <v/>
      </c>
    </row>
    <row r="1134" spans="1:2" x14ac:dyDescent="0.25">
      <c r="A1134" s="78">
        <v>1133</v>
      </c>
      <c r="B1134" s="85" t="str">
        <f>IF('2a Data Collection'!C1134="","",'2a Data Collection'!C1134)</f>
        <v/>
      </c>
    </row>
    <row r="1135" spans="1:2" x14ac:dyDescent="0.25">
      <c r="A1135" s="78">
        <v>1134</v>
      </c>
      <c r="B1135" s="85" t="str">
        <f>IF('2a Data Collection'!C1135="","",'2a Data Collection'!C1135)</f>
        <v/>
      </c>
    </row>
    <row r="1136" spans="1:2" x14ac:dyDescent="0.25">
      <c r="A1136" s="78">
        <v>1135</v>
      </c>
      <c r="B1136" s="85" t="str">
        <f>IF('2a Data Collection'!C1136="","",'2a Data Collection'!C1136)</f>
        <v/>
      </c>
    </row>
    <row r="1137" spans="1:2" x14ac:dyDescent="0.25">
      <c r="A1137" s="78">
        <v>1136</v>
      </c>
      <c r="B1137" s="85" t="str">
        <f>IF('2a Data Collection'!C1137="","",'2a Data Collection'!C1137)</f>
        <v/>
      </c>
    </row>
    <row r="1138" spans="1:2" x14ac:dyDescent="0.25">
      <c r="A1138" s="78">
        <v>1137</v>
      </c>
      <c r="B1138" s="85" t="str">
        <f>IF('2a Data Collection'!C1138="","",'2a Data Collection'!C1138)</f>
        <v/>
      </c>
    </row>
    <row r="1139" spans="1:2" x14ac:dyDescent="0.25">
      <c r="A1139" s="78">
        <v>1138</v>
      </c>
      <c r="B1139" s="85" t="str">
        <f>IF('2a Data Collection'!C1139="","",'2a Data Collection'!C1139)</f>
        <v/>
      </c>
    </row>
    <row r="1140" spans="1:2" x14ac:dyDescent="0.25">
      <c r="A1140" s="78">
        <v>1139</v>
      </c>
      <c r="B1140" s="85" t="str">
        <f>IF('2a Data Collection'!C1140="","",'2a Data Collection'!C1140)</f>
        <v/>
      </c>
    </row>
    <row r="1141" spans="1:2" x14ac:dyDescent="0.25">
      <c r="A1141" s="78">
        <v>1140</v>
      </c>
      <c r="B1141" s="85" t="str">
        <f>IF('2a Data Collection'!C1141="","",'2a Data Collection'!C1141)</f>
        <v/>
      </c>
    </row>
    <row r="1142" spans="1:2" x14ac:dyDescent="0.25">
      <c r="A1142" s="78">
        <v>1141</v>
      </c>
      <c r="B1142" s="85" t="str">
        <f>IF('2a Data Collection'!C1142="","",'2a Data Collection'!C1142)</f>
        <v/>
      </c>
    </row>
    <row r="1143" spans="1:2" x14ac:dyDescent="0.25">
      <c r="A1143" s="78">
        <v>1142</v>
      </c>
      <c r="B1143" s="85" t="str">
        <f>IF('2a Data Collection'!C1143="","",'2a Data Collection'!C1143)</f>
        <v/>
      </c>
    </row>
    <row r="1144" spans="1:2" x14ac:dyDescent="0.25">
      <c r="A1144" s="78">
        <v>1143</v>
      </c>
      <c r="B1144" s="85" t="str">
        <f>IF('2a Data Collection'!C1144="","",'2a Data Collection'!C1144)</f>
        <v/>
      </c>
    </row>
    <row r="1145" spans="1:2" x14ac:dyDescent="0.25">
      <c r="A1145" s="78">
        <v>1144</v>
      </c>
      <c r="B1145" s="85" t="str">
        <f>IF('2a Data Collection'!C1145="","",'2a Data Collection'!C1145)</f>
        <v/>
      </c>
    </row>
    <row r="1146" spans="1:2" x14ac:dyDescent="0.25">
      <c r="A1146" s="78">
        <v>1145</v>
      </c>
      <c r="B1146" s="85" t="str">
        <f>IF('2a Data Collection'!C1146="","",'2a Data Collection'!C1146)</f>
        <v/>
      </c>
    </row>
    <row r="1147" spans="1:2" x14ac:dyDescent="0.25">
      <c r="A1147" s="78">
        <v>1146</v>
      </c>
      <c r="B1147" s="85" t="str">
        <f>IF('2a Data Collection'!C1147="","",'2a Data Collection'!C1147)</f>
        <v/>
      </c>
    </row>
    <row r="1148" spans="1:2" x14ac:dyDescent="0.25">
      <c r="A1148" s="78">
        <v>1147</v>
      </c>
      <c r="B1148" s="85" t="str">
        <f>IF('2a Data Collection'!C1148="","",'2a Data Collection'!C1148)</f>
        <v/>
      </c>
    </row>
    <row r="1149" spans="1:2" x14ac:dyDescent="0.25">
      <c r="A1149" s="78">
        <v>1148</v>
      </c>
      <c r="B1149" s="85" t="str">
        <f>IF('2a Data Collection'!C1149="","",'2a Data Collection'!C1149)</f>
        <v/>
      </c>
    </row>
    <row r="1150" spans="1:2" x14ac:dyDescent="0.25">
      <c r="A1150" s="78">
        <v>1149</v>
      </c>
      <c r="B1150" s="85" t="str">
        <f>IF('2a Data Collection'!C1150="","",'2a Data Collection'!C1150)</f>
        <v/>
      </c>
    </row>
    <row r="1151" spans="1:2" x14ac:dyDescent="0.25">
      <c r="A1151" s="78">
        <v>1150</v>
      </c>
      <c r="B1151" s="85" t="str">
        <f>IF('2a Data Collection'!C1151="","",'2a Data Collection'!C1151)</f>
        <v/>
      </c>
    </row>
    <row r="1152" spans="1:2" x14ac:dyDescent="0.25">
      <c r="A1152" s="78">
        <v>1151</v>
      </c>
      <c r="B1152" s="85" t="str">
        <f>IF('2a Data Collection'!C1152="","",'2a Data Collection'!C1152)</f>
        <v/>
      </c>
    </row>
    <row r="1153" spans="1:2" x14ac:dyDescent="0.25">
      <c r="A1153" s="78">
        <v>1152</v>
      </c>
      <c r="B1153" s="85" t="str">
        <f>IF('2a Data Collection'!C1153="","",'2a Data Collection'!C1153)</f>
        <v/>
      </c>
    </row>
    <row r="1154" spans="1:2" x14ac:dyDescent="0.25">
      <c r="A1154" s="78">
        <v>1153</v>
      </c>
      <c r="B1154" s="85" t="str">
        <f>IF('2a Data Collection'!C1154="","",'2a Data Collection'!C1154)</f>
        <v/>
      </c>
    </row>
    <row r="1155" spans="1:2" x14ac:dyDescent="0.25">
      <c r="A1155" s="78">
        <v>1154</v>
      </c>
      <c r="B1155" s="85" t="str">
        <f>IF('2a Data Collection'!C1155="","",'2a Data Collection'!C1155)</f>
        <v/>
      </c>
    </row>
    <row r="1156" spans="1:2" x14ac:dyDescent="0.25">
      <c r="A1156" s="78">
        <v>1155</v>
      </c>
      <c r="B1156" s="85" t="str">
        <f>IF('2a Data Collection'!C1156="","",'2a Data Collection'!C1156)</f>
        <v/>
      </c>
    </row>
    <row r="1157" spans="1:2" x14ac:dyDescent="0.25">
      <c r="A1157" s="78">
        <v>1156</v>
      </c>
      <c r="B1157" s="85" t="str">
        <f>IF('2a Data Collection'!C1157="","",'2a Data Collection'!C1157)</f>
        <v/>
      </c>
    </row>
    <row r="1158" spans="1:2" x14ac:dyDescent="0.25">
      <c r="A1158" s="78">
        <v>1157</v>
      </c>
      <c r="B1158" s="85" t="str">
        <f>IF('2a Data Collection'!C1158="","",'2a Data Collection'!C1158)</f>
        <v/>
      </c>
    </row>
    <row r="1159" spans="1:2" x14ac:dyDescent="0.25">
      <c r="A1159" s="78">
        <v>1158</v>
      </c>
      <c r="B1159" s="85" t="str">
        <f>IF('2a Data Collection'!C1159="","",'2a Data Collection'!C1159)</f>
        <v/>
      </c>
    </row>
    <row r="1160" spans="1:2" x14ac:dyDescent="0.25">
      <c r="A1160" s="78">
        <v>1159</v>
      </c>
      <c r="B1160" s="85" t="str">
        <f>IF('2a Data Collection'!C1160="","",'2a Data Collection'!C1160)</f>
        <v/>
      </c>
    </row>
    <row r="1161" spans="1:2" x14ac:dyDescent="0.25">
      <c r="A1161" s="78">
        <v>1160</v>
      </c>
      <c r="B1161" s="85" t="str">
        <f>IF('2a Data Collection'!C1161="","",'2a Data Collection'!C1161)</f>
        <v/>
      </c>
    </row>
    <row r="1162" spans="1:2" x14ac:dyDescent="0.25">
      <c r="A1162" s="78">
        <v>1161</v>
      </c>
      <c r="B1162" s="85" t="str">
        <f>IF('2a Data Collection'!C1162="","",'2a Data Collection'!C1162)</f>
        <v/>
      </c>
    </row>
    <row r="1163" spans="1:2" x14ac:dyDescent="0.25">
      <c r="A1163" s="78">
        <v>1162</v>
      </c>
      <c r="B1163" s="85" t="str">
        <f>IF('2a Data Collection'!C1163="","",'2a Data Collection'!C1163)</f>
        <v/>
      </c>
    </row>
    <row r="1164" spans="1:2" x14ac:dyDescent="0.25">
      <c r="A1164" s="78">
        <v>1163</v>
      </c>
      <c r="B1164" s="85" t="str">
        <f>IF('2a Data Collection'!C1164="","",'2a Data Collection'!C1164)</f>
        <v/>
      </c>
    </row>
    <row r="1165" spans="1:2" x14ac:dyDescent="0.25">
      <c r="A1165" s="78">
        <v>1164</v>
      </c>
      <c r="B1165" s="85" t="str">
        <f>IF('2a Data Collection'!C1165="","",'2a Data Collection'!C1165)</f>
        <v/>
      </c>
    </row>
    <row r="1166" spans="1:2" x14ac:dyDescent="0.25">
      <c r="A1166" s="78">
        <v>1165</v>
      </c>
      <c r="B1166" s="85" t="str">
        <f>IF('2a Data Collection'!C1166="","",'2a Data Collection'!C1166)</f>
        <v/>
      </c>
    </row>
    <row r="1167" spans="1:2" x14ac:dyDescent="0.25">
      <c r="A1167" s="78">
        <v>1166</v>
      </c>
      <c r="B1167" s="85" t="str">
        <f>IF('2a Data Collection'!C1167="","",'2a Data Collection'!C1167)</f>
        <v/>
      </c>
    </row>
    <row r="1168" spans="1:2" x14ac:dyDescent="0.25">
      <c r="A1168" s="78">
        <v>1167</v>
      </c>
      <c r="B1168" s="85" t="str">
        <f>IF('2a Data Collection'!C1168="","",'2a Data Collection'!C1168)</f>
        <v/>
      </c>
    </row>
    <row r="1169" spans="1:2" x14ac:dyDescent="0.25">
      <c r="A1169" s="78">
        <v>1168</v>
      </c>
      <c r="B1169" s="85" t="str">
        <f>IF('2a Data Collection'!C1169="","",'2a Data Collection'!C1169)</f>
        <v/>
      </c>
    </row>
    <row r="1170" spans="1:2" x14ac:dyDescent="0.25">
      <c r="A1170" s="78">
        <v>1169</v>
      </c>
      <c r="B1170" s="85" t="str">
        <f>IF('2a Data Collection'!C1170="","",'2a Data Collection'!C1170)</f>
        <v/>
      </c>
    </row>
    <row r="1171" spans="1:2" x14ac:dyDescent="0.25">
      <c r="A1171" s="78">
        <v>1170</v>
      </c>
      <c r="B1171" s="85" t="str">
        <f>IF('2a Data Collection'!C1171="","",'2a Data Collection'!C1171)</f>
        <v/>
      </c>
    </row>
    <row r="1172" spans="1:2" x14ac:dyDescent="0.25">
      <c r="A1172" s="78">
        <v>1171</v>
      </c>
      <c r="B1172" s="85" t="str">
        <f>IF('2a Data Collection'!C1172="","",'2a Data Collection'!C1172)</f>
        <v/>
      </c>
    </row>
    <row r="1173" spans="1:2" x14ac:dyDescent="0.25">
      <c r="A1173" s="78">
        <v>1172</v>
      </c>
      <c r="B1173" s="85" t="str">
        <f>IF('2a Data Collection'!C1173="","",'2a Data Collection'!C1173)</f>
        <v/>
      </c>
    </row>
    <row r="1174" spans="1:2" x14ac:dyDescent="0.25">
      <c r="A1174" s="78">
        <v>1173</v>
      </c>
      <c r="B1174" s="85" t="str">
        <f>IF('2a Data Collection'!C1174="","",'2a Data Collection'!C1174)</f>
        <v/>
      </c>
    </row>
    <row r="1175" spans="1:2" x14ac:dyDescent="0.25">
      <c r="A1175" s="78">
        <v>1174</v>
      </c>
      <c r="B1175" s="85" t="str">
        <f>IF('2a Data Collection'!C1175="","",'2a Data Collection'!C1175)</f>
        <v/>
      </c>
    </row>
    <row r="1176" spans="1:2" x14ac:dyDescent="0.25">
      <c r="A1176" s="78">
        <v>1175</v>
      </c>
      <c r="B1176" s="85" t="str">
        <f>IF('2a Data Collection'!C1176="","",'2a Data Collection'!C1176)</f>
        <v/>
      </c>
    </row>
    <row r="1177" spans="1:2" x14ac:dyDescent="0.25">
      <c r="A1177" s="78">
        <v>1176</v>
      </c>
      <c r="B1177" s="85" t="str">
        <f>IF('2a Data Collection'!C1177="","",'2a Data Collection'!C1177)</f>
        <v/>
      </c>
    </row>
    <row r="1178" spans="1:2" x14ac:dyDescent="0.25">
      <c r="A1178" s="78">
        <v>1177</v>
      </c>
      <c r="B1178" s="85" t="str">
        <f>IF('2a Data Collection'!C1178="","",'2a Data Collection'!C1178)</f>
        <v/>
      </c>
    </row>
    <row r="1179" spans="1:2" x14ac:dyDescent="0.25">
      <c r="A1179" s="78">
        <v>1178</v>
      </c>
      <c r="B1179" s="85" t="str">
        <f>IF('2a Data Collection'!C1179="","",'2a Data Collection'!C1179)</f>
        <v/>
      </c>
    </row>
    <row r="1180" spans="1:2" x14ac:dyDescent="0.25">
      <c r="A1180" s="78">
        <v>1179</v>
      </c>
      <c r="B1180" s="85" t="str">
        <f>IF('2a Data Collection'!C1180="","",'2a Data Collection'!C1180)</f>
        <v/>
      </c>
    </row>
    <row r="1181" spans="1:2" x14ac:dyDescent="0.25">
      <c r="A1181" s="78">
        <v>1180</v>
      </c>
      <c r="B1181" s="85" t="str">
        <f>IF('2a Data Collection'!C1181="","",'2a Data Collection'!C1181)</f>
        <v/>
      </c>
    </row>
    <row r="1182" spans="1:2" x14ac:dyDescent="0.25">
      <c r="A1182" s="78">
        <v>1181</v>
      </c>
      <c r="B1182" s="85" t="str">
        <f>IF('2a Data Collection'!C1182="","",'2a Data Collection'!C1182)</f>
        <v/>
      </c>
    </row>
    <row r="1183" spans="1:2" x14ac:dyDescent="0.25">
      <c r="A1183" s="78">
        <v>1182</v>
      </c>
      <c r="B1183" s="85" t="str">
        <f>IF('2a Data Collection'!C1183="","",'2a Data Collection'!C1183)</f>
        <v/>
      </c>
    </row>
    <row r="1184" spans="1:2" x14ac:dyDescent="0.25">
      <c r="A1184" s="78">
        <v>1183</v>
      </c>
      <c r="B1184" s="85" t="str">
        <f>IF('2a Data Collection'!C1184="","",'2a Data Collection'!C1184)</f>
        <v/>
      </c>
    </row>
    <row r="1185" spans="1:2" x14ac:dyDescent="0.25">
      <c r="A1185" s="78">
        <v>1184</v>
      </c>
      <c r="B1185" s="85" t="str">
        <f>IF('2a Data Collection'!C1185="","",'2a Data Collection'!C1185)</f>
        <v/>
      </c>
    </row>
    <row r="1186" spans="1:2" x14ac:dyDescent="0.25">
      <c r="A1186" s="78">
        <v>1185</v>
      </c>
      <c r="B1186" s="85" t="str">
        <f>IF('2a Data Collection'!C1186="","",'2a Data Collection'!C1186)</f>
        <v/>
      </c>
    </row>
    <row r="1187" spans="1:2" x14ac:dyDescent="0.25">
      <c r="A1187" s="78">
        <v>1186</v>
      </c>
      <c r="B1187" s="85" t="str">
        <f>IF('2a Data Collection'!C1187="","",'2a Data Collection'!C1187)</f>
        <v/>
      </c>
    </row>
    <row r="1188" spans="1:2" x14ac:dyDescent="0.25">
      <c r="A1188" s="78">
        <v>1187</v>
      </c>
      <c r="B1188" s="85" t="str">
        <f>IF('2a Data Collection'!C1188="","",'2a Data Collection'!C1188)</f>
        <v/>
      </c>
    </row>
    <row r="1189" spans="1:2" x14ac:dyDescent="0.25">
      <c r="A1189" s="78">
        <v>1188</v>
      </c>
      <c r="B1189" s="85" t="str">
        <f>IF('2a Data Collection'!C1189="","",'2a Data Collection'!C1189)</f>
        <v/>
      </c>
    </row>
    <row r="1190" spans="1:2" x14ac:dyDescent="0.25">
      <c r="A1190" s="78">
        <v>1189</v>
      </c>
      <c r="B1190" s="85" t="str">
        <f>IF('2a Data Collection'!C1190="","",'2a Data Collection'!C1190)</f>
        <v/>
      </c>
    </row>
    <row r="1191" spans="1:2" x14ac:dyDescent="0.25">
      <c r="A1191" s="78">
        <v>1190</v>
      </c>
      <c r="B1191" s="85" t="str">
        <f>IF('2a Data Collection'!C1191="","",'2a Data Collection'!C1191)</f>
        <v/>
      </c>
    </row>
    <row r="1192" spans="1:2" x14ac:dyDescent="0.25">
      <c r="A1192" s="78">
        <v>1191</v>
      </c>
      <c r="B1192" s="85" t="str">
        <f>IF('2a Data Collection'!C1192="","",'2a Data Collection'!C1192)</f>
        <v/>
      </c>
    </row>
    <row r="1193" spans="1:2" x14ac:dyDescent="0.25">
      <c r="A1193" s="78">
        <v>1192</v>
      </c>
      <c r="B1193" s="85" t="str">
        <f>IF('2a Data Collection'!C1193="","",'2a Data Collection'!C1193)</f>
        <v/>
      </c>
    </row>
    <row r="1194" spans="1:2" x14ac:dyDescent="0.25">
      <c r="A1194" s="78">
        <v>1193</v>
      </c>
      <c r="B1194" s="85" t="str">
        <f>IF('2a Data Collection'!C1194="","",'2a Data Collection'!C1194)</f>
        <v/>
      </c>
    </row>
    <row r="1195" spans="1:2" x14ac:dyDescent="0.25">
      <c r="A1195" s="78">
        <v>1194</v>
      </c>
      <c r="B1195" s="85" t="str">
        <f>IF('2a Data Collection'!C1195="","",'2a Data Collection'!C1195)</f>
        <v/>
      </c>
    </row>
    <row r="1196" spans="1:2" x14ac:dyDescent="0.25">
      <c r="A1196" s="78">
        <v>1195</v>
      </c>
      <c r="B1196" s="85" t="str">
        <f>IF('2a Data Collection'!C1196="","",'2a Data Collection'!C1196)</f>
        <v/>
      </c>
    </row>
    <row r="1197" spans="1:2" x14ac:dyDescent="0.25">
      <c r="A1197" s="78">
        <v>1196</v>
      </c>
      <c r="B1197" s="85" t="str">
        <f>IF('2a Data Collection'!C1197="","",'2a Data Collection'!C1197)</f>
        <v/>
      </c>
    </row>
    <row r="1198" spans="1:2" x14ac:dyDescent="0.25">
      <c r="A1198" s="78">
        <v>1197</v>
      </c>
      <c r="B1198" s="85" t="str">
        <f>IF('2a Data Collection'!C1198="","",'2a Data Collection'!C1198)</f>
        <v/>
      </c>
    </row>
    <row r="1199" spans="1:2" x14ac:dyDescent="0.25">
      <c r="A1199" s="78">
        <v>1198</v>
      </c>
      <c r="B1199" s="85" t="str">
        <f>IF('2a Data Collection'!C1199="","",'2a Data Collection'!C1199)</f>
        <v/>
      </c>
    </row>
    <row r="1200" spans="1:2" x14ac:dyDescent="0.25">
      <c r="A1200" s="78">
        <v>1199</v>
      </c>
      <c r="B1200" s="85" t="str">
        <f>IF('2a Data Collection'!C1200="","",'2a Data Collection'!C1200)</f>
        <v/>
      </c>
    </row>
    <row r="1201" spans="1:2" x14ac:dyDescent="0.25">
      <c r="A1201" s="78">
        <v>1200</v>
      </c>
      <c r="B1201" s="85" t="str">
        <f>IF('2a Data Collection'!C1201="","",'2a Data Collection'!C1201)</f>
        <v/>
      </c>
    </row>
    <row r="1202" spans="1:2" x14ac:dyDescent="0.25">
      <c r="A1202" s="78">
        <v>1201</v>
      </c>
      <c r="B1202" s="85" t="str">
        <f>IF('2a Data Collection'!C1202="","",'2a Data Collection'!C1202)</f>
        <v/>
      </c>
    </row>
    <row r="1203" spans="1:2" x14ac:dyDescent="0.25">
      <c r="A1203" s="78">
        <v>1202</v>
      </c>
      <c r="B1203" s="85" t="str">
        <f>IF('2a Data Collection'!C1203="","",'2a Data Collection'!C1203)</f>
        <v/>
      </c>
    </row>
    <row r="1204" spans="1:2" x14ac:dyDescent="0.25">
      <c r="A1204" s="78">
        <v>1203</v>
      </c>
      <c r="B1204" s="85" t="str">
        <f>IF('2a Data Collection'!C1204="","",'2a Data Collection'!C1204)</f>
        <v/>
      </c>
    </row>
    <row r="1205" spans="1:2" x14ac:dyDescent="0.25">
      <c r="A1205" s="78">
        <v>1204</v>
      </c>
      <c r="B1205" s="85" t="str">
        <f>IF('2a Data Collection'!C1205="","",'2a Data Collection'!C1205)</f>
        <v/>
      </c>
    </row>
    <row r="1206" spans="1:2" x14ac:dyDescent="0.25">
      <c r="A1206" s="78">
        <v>1205</v>
      </c>
      <c r="B1206" s="85" t="str">
        <f>IF('2a Data Collection'!C1206="","",'2a Data Collection'!C1206)</f>
        <v/>
      </c>
    </row>
    <row r="1207" spans="1:2" x14ac:dyDescent="0.25">
      <c r="A1207" s="78">
        <v>1206</v>
      </c>
      <c r="B1207" s="85" t="str">
        <f>IF('2a Data Collection'!C1207="","",'2a Data Collection'!C1207)</f>
        <v/>
      </c>
    </row>
    <row r="1208" spans="1:2" x14ac:dyDescent="0.25">
      <c r="A1208" s="78">
        <v>1207</v>
      </c>
      <c r="B1208" s="85" t="str">
        <f>IF('2a Data Collection'!C1208="","",'2a Data Collection'!C1208)</f>
        <v/>
      </c>
    </row>
    <row r="1209" spans="1:2" x14ac:dyDescent="0.25">
      <c r="A1209" s="78">
        <v>1208</v>
      </c>
      <c r="B1209" s="85" t="str">
        <f>IF('2a Data Collection'!C1209="","",'2a Data Collection'!C1209)</f>
        <v/>
      </c>
    </row>
    <row r="1210" spans="1:2" x14ac:dyDescent="0.25">
      <c r="A1210" s="78">
        <v>1209</v>
      </c>
      <c r="B1210" s="85" t="str">
        <f>IF('2a Data Collection'!C1210="","",'2a Data Collection'!C1210)</f>
        <v/>
      </c>
    </row>
    <row r="1211" spans="1:2" x14ac:dyDescent="0.25">
      <c r="A1211" s="78">
        <v>1210</v>
      </c>
      <c r="B1211" s="85" t="str">
        <f>IF('2a Data Collection'!C1211="","",'2a Data Collection'!C1211)</f>
        <v/>
      </c>
    </row>
    <row r="1212" spans="1:2" x14ac:dyDescent="0.25">
      <c r="A1212" s="78">
        <v>1211</v>
      </c>
      <c r="B1212" s="85" t="str">
        <f>IF('2a Data Collection'!C1212="","",'2a Data Collection'!C1212)</f>
        <v/>
      </c>
    </row>
    <row r="1213" spans="1:2" x14ac:dyDescent="0.25">
      <c r="A1213" s="78">
        <v>1212</v>
      </c>
      <c r="B1213" s="85" t="str">
        <f>IF('2a Data Collection'!C1213="","",'2a Data Collection'!C1213)</f>
        <v/>
      </c>
    </row>
    <row r="1214" spans="1:2" x14ac:dyDescent="0.25">
      <c r="A1214" s="78">
        <v>1213</v>
      </c>
      <c r="B1214" s="85" t="str">
        <f>IF('2a Data Collection'!C1214="","",'2a Data Collection'!C1214)</f>
        <v/>
      </c>
    </row>
    <row r="1215" spans="1:2" x14ac:dyDescent="0.25">
      <c r="A1215" s="78">
        <v>1214</v>
      </c>
      <c r="B1215" s="85" t="str">
        <f>IF('2a Data Collection'!C1215="","",'2a Data Collection'!C1215)</f>
        <v/>
      </c>
    </row>
    <row r="1216" spans="1:2" x14ac:dyDescent="0.25">
      <c r="A1216" s="78">
        <v>1215</v>
      </c>
      <c r="B1216" s="85" t="str">
        <f>IF('2a Data Collection'!C1216="","",'2a Data Collection'!C1216)</f>
        <v/>
      </c>
    </row>
    <row r="1217" spans="1:2" x14ac:dyDescent="0.25">
      <c r="A1217" s="78">
        <v>1216</v>
      </c>
      <c r="B1217" s="85" t="str">
        <f>IF('2a Data Collection'!C1217="","",'2a Data Collection'!C1217)</f>
        <v/>
      </c>
    </row>
    <row r="1218" spans="1:2" x14ac:dyDescent="0.25">
      <c r="A1218" s="78">
        <v>1217</v>
      </c>
      <c r="B1218" s="85" t="str">
        <f>IF('2a Data Collection'!C1218="","",'2a Data Collection'!C1218)</f>
        <v/>
      </c>
    </row>
    <row r="1219" spans="1:2" x14ac:dyDescent="0.25">
      <c r="A1219" s="78">
        <v>1218</v>
      </c>
      <c r="B1219" s="85" t="str">
        <f>IF('2a Data Collection'!C1219="","",'2a Data Collection'!C1219)</f>
        <v/>
      </c>
    </row>
    <row r="1220" spans="1:2" x14ac:dyDescent="0.25">
      <c r="A1220" s="78">
        <v>1219</v>
      </c>
      <c r="B1220" s="85" t="str">
        <f>IF('2a Data Collection'!C1220="","",'2a Data Collection'!C1220)</f>
        <v/>
      </c>
    </row>
    <row r="1221" spans="1:2" x14ac:dyDescent="0.25">
      <c r="A1221" s="78">
        <v>1220</v>
      </c>
      <c r="B1221" s="85" t="str">
        <f>IF('2a Data Collection'!C1221="","",'2a Data Collection'!C1221)</f>
        <v/>
      </c>
    </row>
    <row r="1222" spans="1:2" x14ac:dyDescent="0.25">
      <c r="A1222" s="78">
        <v>1221</v>
      </c>
      <c r="B1222" s="85" t="str">
        <f>IF('2a Data Collection'!C1222="","",'2a Data Collection'!C1222)</f>
        <v/>
      </c>
    </row>
    <row r="1223" spans="1:2" x14ac:dyDescent="0.25">
      <c r="A1223" s="78">
        <v>1222</v>
      </c>
      <c r="B1223" s="85" t="str">
        <f>IF('2a Data Collection'!C1223="","",'2a Data Collection'!C1223)</f>
        <v/>
      </c>
    </row>
    <row r="1224" spans="1:2" x14ac:dyDescent="0.25">
      <c r="A1224" s="78">
        <v>1223</v>
      </c>
      <c r="B1224" s="85" t="str">
        <f>IF('2a Data Collection'!C1224="","",'2a Data Collection'!C1224)</f>
        <v/>
      </c>
    </row>
    <row r="1225" spans="1:2" x14ac:dyDescent="0.25">
      <c r="A1225" s="78">
        <v>1224</v>
      </c>
      <c r="B1225" s="85" t="str">
        <f>IF('2a Data Collection'!C1225="","",'2a Data Collection'!C1225)</f>
        <v/>
      </c>
    </row>
    <row r="1226" spans="1:2" x14ac:dyDescent="0.25">
      <c r="A1226" s="78">
        <v>1225</v>
      </c>
      <c r="B1226" s="85" t="str">
        <f>IF('2a Data Collection'!C1226="","",'2a Data Collection'!C1226)</f>
        <v/>
      </c>
    </row>
    <row r="1227" spans="1:2" x14ac:dyDescent="0.25">
      <c r="A1227" s="78">
        <v>1226</v>
      </c>
      <c r="B1227" s="85" t="str">
        <f>IF('2a Data Collection'!C1227="","",'2a Data Collection'!C1227)</f>
        <v/>
      </c>
    </row>
    <row r="1228" spans="1:2" x14ac:dyDescent="0.25">
      <c r="A1228" s="78">
        <v>1227</v>
      </c>
      <c r="B1228" s="85" t="str">
        <f>IF('2a Data Collection'!C1228="","",'2a Data Collection'!C1228)</f>
        <v/>
      </c>
    </row>
    <row r="1229" spans="1:2" x14ac:dyDescent="0.25">
      <c r="A1229" s="78">
        <v>1228</v>
      </c>
      <c r="B1229" s="85" t="str">
        <f>IF('2a Data Collection'!C1229="","",'2a Data Collection'!C1229)</f>
        <v/>
      </c>
    </row>
    <row r="1230" spans="1:2" x14ac:dyDescent="0.25">
      <c r="A1230" s="78">
        <v>1229</v>
      </c>
      <c r="B1230" s="85" t="str">
        <f>IF('2a Data Collection'!C1230="","",'2a Data Collection'!C1230)</f>
        <v/>
      </c>
    </row>
    <row r="1231" spans="1:2" x14ac:dyDescent="0.25">
      <c r="A1231" s="78">
        <v>1230</v>
      </c>
      <c r="B1231" s="85" t="str">
        <f>IF('2a Data Collection'!C1231="","",'2a Data Collection'!C1231)</f>
        <v/>
      </c>
    </row>
    <row r="1232" spans="1:2" x14ac:dyDescent="0.25">
      <c r="A1232" s="78">
        <v>1231</v>
      </c>
      <c r="B1232" s="85" t="str">
        <f>IF('2a Data Collection'!C1232="","",'2a Data Collection'!C1232)</f>
        <v/>
      </c>
    </row>
    <row r="1233" spans="1:2" x14ac:dyDescent="0.25">
      <c r="A1233" s="78">
        <v>1232</v>
      </c>
      <c r="B1233" s="85" t="str">
        <f>IF('2a Data Collection'!C1233="","",'2a Data Collection'!C1233)</f>
        <v/>
      </c>
    </row>
    <row r="1234" spans="1:2" x14ac:dyDescent="0.25">
      <c r="A1234" s="78">
        <v>1233</v>
      </c>
      <c r="B1234" s="85" t="str">
        <f>IF('2a Data Collection'!C1234="","",'2a Data Collection'!C1234)</f>
        <v/>
      </c>
    </row>
    <row r="1235" spans="1:2" x14ac:dyDescent="0.25">
      <c r="A1235" s="78">
        <v>1234</v>
      </c>
      <c r="B1235" s="85" t="str">
        <f>IF('2a Data Collection'!C1235="","",'2a Data Collection'!C1235)</f>
        <v/>
      </c>
    </row>
    <row r="1236" spans="1:2" x14ac:dyDescent="0.25">
      <c r="A1236" s="78">
        <v>1235</v>
      </c>
      <c r="B1236" s="85" t="str">
        <f>IF('2a Data Collection'!C1236="","",'2a Data Collection'!C1236)</f>
        <v/>
      </c>
    </row>
    <row r="1237" spans="1:2" x14ac:dyDescent="0.25">
      <c r="A1237" s="78">
        <v>1236</v>
      </c>
      <c r="B1237" s="85" t="str">
        <f>IF('2a Data Collection'!C1237="","",'2a Data Collection'!C1237)</f>
        <v/>
      </c>
    </row>
    <row r="1238" spans="1:2" x14ac:dyDescent="0.25">
      <c r="A1238" s="78">
        <v>1237</v>
      </c>
      <c r="B1238" s="85" t="str">
        <f>IF('2a Data Collection'!C1238="","",'2a Data Collection'!C1238)</f>
        <v/>
      </c>
    </row>
    <row r="1239" spans="1:2" x14ac:dyDescent="0.25">
      <c r="A1239" s="78">
        <v>1238</v>
      </c>
      <c r="B1239" s="85" t="str">
        <f>IF('2a Data Collection'!C1239="","",'2a Data Collection'!C1239)</f>
        <v/>
      </c>
    </row>
    <row r="1240" spans="1:2" x14ac:dyDescent="0.25">
      <c r="A1240" s="78">
        <v>1239</v>
      </c>
      <c r="B1240" s="85" t="str">
        <f>IF('2a Data Collection'!C1240="","",'2a Data Collection'!C1240)</f>
        <v/>
      </c>
    </row>
    <row r="1241" spans="1:2" x14ac:dyDescent="0.25">
      <c r="A1241" s="78">
        <v>1240</v>
      </c>
      <c r="B1241" s="85" t="str">
        <f>IF('2a Data Collection'!C1241="","",'2a Data Collection'!C1241)</f>
        <v/>
      </c>
    </row>
    <row r="1242" spans="1:2" x14ac:dyDescent="0.25">
      <c r="A1242" s="78">
        <v>1241</v>
      </c>
      <c r="B1242" s="85" t="str">
        <f>IF('2a Data Collection'!C1242="","",'2a Data Collection'!C1242)</f>
        <v/>
      </c>
    </row>
    <row r="1243" spans="1:2" x14ac:dyDescent="0.25">
      <c r="A1243" s="78">
        <v>1242</v>
      </c>
      <c r="B1243" s="85" t="str">
        <f>IF('2a Data Collection'!C1243="","",'2a Data Collection'!C1243)</f>
        <v/>
      </c>
    </row>
    <row r="1244" spans="1:2" x14ac:dyDescent="0.25">
      <c r="A1244" s="78">
        <v>1243</v>
      </c>
      <c r="B1244" s="85" t="str">
        <f>IF('2a Data Collection'!C1244="","",'2a Data Collection'!C1244)</f>
        <v/>
      </c>
    </row>
    <row r="1245" spans="1:2" x14ac:dyDescent="0.25">
      <c r="A1245" s="78">
        <v>1244</v>
      </c>
      <c r="B1245" s="85" t="str">
        <f>IF('2a Data Collection'!C1245="","",'2a Data Collection'!C1245)</f>
        <v/>
      </c>
    </row>
    <row r="1246" spans="1:2" x14ac:dyDescent="0.25">
      <c r="A1246" s="78">
        <v>1245</v>
      </c>
      <c r="B1246" s="85" t="str">
        <f>IF('2a Data Collection'!C1246="","",'2a Data Collection'!C1246)</f>
        <v/>
      </c>
    </row>
    <row r="1247" spans="1:2" x14ac:dyDescent="0.25">
      <c r="A1247" s="78">
        <v>1246</v>
      </c>
      <c r="B1247" s="85" t="str">
        <f>IF('2a Data Collection'!C1247="","",'2a Data Collection'!C1247)</f>
        <v/>
      </c>
    </row>
    <row r="1248" spans="1:2" x14ac:dyDescent="0.25">
      <c r="A1248" s="78">
        <v>1247</v>
      </c>
      <c r="B1248" s="85" t="str">
        <f>IF('2a Data Collection'!C1248="","",'2a Data Collection'!C1248)</f>
        <v/>
      </c>
    </row>
    <row r="1249" spans="1:2" x14ac:dyDescent="0.25">
      <c r="A1249" s="78">
        <v>1248</v>
      </c>
      <c r="B1249" s="85" t="str">
        <f>IF('2a Data Collection'!C1249="","",'2a Data Collection'!C1249)</f>
        <v/>
      </c>
    </row>
    <row r="1250" spans="1:2" x14ac:dyDescent="0.25">
      <c r="A1250" s="78">
        <v>1249</v>
      </c>
      <c r="B1250" s="85" t="str">
        <f>IF('2a Data Collection'!C1250="","",'2a Data Collection'!C1250)</f>
        <v/>
      </c>
    </row>
    <row r="1251" spans="1:2" x14ac:dyDescent="0.25">
      <c r="A1251" s="78">
        <v>1250</v>
      </c>
      <c r="B1251" s="85" t="str">
        <f>IF('2a Data Collection'!C1251="","",'2a Data Collection'!C1251)</f>
        <v/>
      </c>
    </row>
    <row r="1252" spans="1:2" x14ac:dyDescent="0.25">
      <c r="A1252" s="78">
        <v>1251</v>
      </c>
      <c r="B1252" s="85" t="str">
        <f>IF('2a Data Collection'!C1252="","",'2a Data Collection'!C1252)</f>
        <v/>
      </c>
    </row>
    <row r="1253" spans="1:2" x14ac:dyDescent="0.25">
      <c r="A1253" s="78">
        <v>1252</v>
      </c>
      <c r="B1253" s="85" t="str">
        <f>IF('2a Data Collection'!C1253="","",'2a Data Collection'!C1253)</f>
        <v/>
      </c>
    </row>
    <row r="1254" spans="1:2" x14ac:dyDescent="0.25">
      <c r="A1254" s="78">
        <v>1253</v>
      </c>
      <c r="B1254" s="85" t="str">
        <f>IF('2a Data Collection'!C1254="","",'2a Data Collection'!C1254)</f>
        <v/>
      </c>
    </row>
    <row r="1255" spans="1:2" x14ac:dyDescent="0.25">
      <c r="A1255" s="78">
        <v>1254</v>
      </c>
      <c r="B1255" s="85" t="str">
        <f>IF('2a Data Collection'!C1255="","",'2a Data Collection'!C1255)</f>
        <v/>
      </c>
    </row>
    <row r="1256" spans="1:2" x14ac:dyDescent="0.25">
      <c r="A1256" s="78">
        <v>1255</v>
      </c>
      <c r="B1256" s="85" t="str">
        <f>IF('2a Data Collection'!C1256="","",'2a Data Collection'!C1256)</f>
        <v/>
      </c>
    </row>
    <row r="1257" spans="1:2" x14ac:dyDescent="0.25">
      <c r="A1257" s="78">
        <v>1256</v>
      </c>
      <c r="B1257" s="85" t="str">
        <f>IF('2a Data Collection'!C1257="","",'2a Data Collection'!C1257)</f>
        <v/>
      </c>
    </row>
    <row r="1258" spans="1:2" x14ac:dyDescent="0.25">
      <c r="A1258" s="78">
        <v>1257</v>
      </c>
      <c r="B1258" s="85" t="str">
        <f>IF('2a Data Collection'!C1258="","",'2a Data Collection'!C1258)</f>
        <v/>
      </c>
    </row>
    <row r="1259" spans="1:2" x14ac:dyDescent="0.25">
      <c r="A1259" s="78">
        <v>1258</v>
      </c>
      <c r="B1259" s="85" t="str">
        <f>IF('2a Data Collection'!C1259="","",'2a Data Collection'!C1259)</f>
        <v/>
      </c>
    </row>
    <row r="1260" spans="1:2" x14ac:dyDescent="0.25">
      <c r="A1260" s="78">
        <v>1259</v>
      </c>
      <c r="B1260" s="85" t="str">
        <f>IF('2a Data Collection'!C1260="","",'2a Data Collection'!C1260)</f>
        <v/>
      </c>
    </row>
    <row r="1261" spans="1:2" x14ac:dyDescent="0.25">
      <c r="A1261" s="78">
        <v>1260</v>
      </c>
      <c r="B1261" s="85" t="str">
        <f>IF('2a Data Collection'!C1261="","",'2a Data Collection'!C1261)</f>
        <v/>
      </c>
    </row>
    <row r="1262" spans="1:2" x14ac:dyDescent="0.25">
      <c r="A1262" s="78">
        <v>1261</v>
      </c>
      <c r="B1262" s="85" t="str">
        <f>IF('2a Data Collection'!C1262="","",'2a Data Collection'!C1262)</f>
        <v/>
      </c>
    </row>
    <row r="1263" spans="1:2" x14ac:dyDescent="0.25">
      <c r="A1263" s="78">
        <v>1262</v>
      </c>
      <c r="B1263" s="85" t="str">
        <f>IF('2a Data Collection'!C1263="","",'2a Data Collection'!C1263)</f>
        <v/>
      </c>
    </row>
    <row r="1264" spans="1:2" x14ac:dyDescent="0.25">
      <c r="A1264" s="78">
        <v>1263</v>
      </c>
      <c r="B1264" s="85" t="str">
        <f>IF('2a Data Collection'!C1264="","",'2a Data Collection'!C1264)</f>
        <v/>
      </c>
    </row>
    <row r="1265" spans="1:2" x14ac:dyDescent="0.25">
      <c r="A1265" s="78">
        <v>1264</v>
      </c>
      <c r="B1265" s="85" t="str">
        <f>IF('2a Data Collection'!C1265="","",'2a Data Collection'!C1265)</f>
        <v/>
      </c>
    </row>
    <row r="1266" spans="1:2" x14ac:dyDescent="0.25">
      <c r="A1266" s="78">
        <v>1265</v>
      </c>
      <c r="B1266" s="85" t="str">
        <f>IF('2a Data Collection'!C1266="","",'2a Data Collection'!C1266)</f>
        <v/>
      </c>
    </row>
    <row r="1267" spans="1:2" x14ac:dyDescent="0.25">
      <c r="A1267" s="78">
        <v>1266</v>
      </c>
      <c r="B1267" s="85" t="str">
        <f>IF('2a Data Collection'!C1267="","",'2a Data Collection'!C1267)</f>
        <v/>
      </c>
    </row>
    <row r="1268" spans="1:2" x14ac:dyDescent="0.25">
      <c r="A1268" s="78">
        <v>1267</v>
      </c>
      <c r="B1268" s="85" t="str">
        <f>IF('2a Data Collection'!C1268="","",'2a Data Collection'!C1268)</f>
        <v/>
      </c>
    </row>
    <row r="1269" spans="1:2" x14ac:dyDescent="0.25">
      <c r="A1269" s="78">
        <v>1268</v>
      </c>
      <c r="B1269" s="85" t="str">
        <f>IF('2a Data Collection'!C1269="","",'2a Data Collection'!C1269)</f>
        <v/>
      </c>
    </row>
    <row r="1270" spans="1:2" x14ac:dyDescent="0.25">
      <c r="A1270" s="78">
        <v>1269</v>
      </c>
      <c r="B1270" s="85" t="str">
        <f>IF('2a Data Collection'!C1270="","",'2a Data Collection'!C1270)</f>
        <v/>
      </c>
    </row>
    <row r="1271" spans="1:2" x14ac:dyDescent="0.25">
      <c r="A1271" s="78">
        <v>1270</v>
      </c>
      <c r="B1271" s="85" t="str">
        <f>IF('2a Data Collection'!C1271="","",'2a Data Collection'!C1271)</f>
        <v/>
      </c>
    </row>
    <row r="1272" spans="1:2" x14ac:dyDescent="0.25">
      <c r="A1272" s="78">
        <v>1271</v>
      </c>
      <c r="B1272" s="85" t="str">
        <f>IF('2a Data Collection'!C1272="","",'2a Data Collection'!C1272)</f>
        <v/>
      </c>
    </row>
    <row r="1273" spans="1:2" x14ac:dyDescent="0.25">
      <c r="A1273" s="78">
        <v>1272</v>
      </c>
      <c r="B1273" s="85" t="str">
        <f>IF('2a Data Collection'!C1273="","",'2a Data Collection'!C1273)</f>
        <v/>
      </c>
    </row>
    <row r="1274" spans="1:2" x14ac:dyDescent="0.25">
      <c r="A1274" s="78">
        <v>1273</v>
      </c>
      <c r="B1274" s="85" t="str">
        <f>IF('2a Data Collection'!C1274="","",'2a Data Collection'!C1274)</f>
        <v/>
      </c>
    </row>
    <row r="1275" spans="1:2" x14ac:dyDescent="0.25">
      <c r="A1275" s="78">
        <v>1274</v>
      </c>
      <c r="B1275" s="85" t="str">
        <f>IF('2a Data Collection'!C1275="","",'2a Data Collection'!C1275)</f>
        <v/>
      </c>
    </row>
    <row r="1276" spans="1:2" x14ac:dyDescent="0.25">
      <c r="A1276" s="78">
        <v>1275</v>
      </c>
      <c r="B1276" s="85" t="str">
        <f>IF('2a Data Collection'!C1276="","",'2a Data Collection'!C1276)</f>
        <v/>
      </c>
    </row>
    <row r="1277" spans="1:2" x14ac:dyDescent="0.25">
      <c r="A1277" s="78">
        <v>1276</v>
      </c>
      <c r="B1277" s="85" t="str">
        <f>IF('2a Data Collection'!C1277="","",'2a Data Collection'!C1277)</f>
        <v/>
      </c>
    </row>
    <row r="1278" spans="1:2" x14ac:dyDescent="0.25">
      <c r="A1278" s="78">
        <v>1277</v>
      </c>
      <c r="B1278" s="85" t="str">
        <f>IF('2a Data Collection'!C1278="","",'2a Data Collection'!C1278)</f>
        <v/>
      </c>
    </row>
    <row r="1279" spans="1:2" x14ac:dyDescent="0.25">
      <c r="A1279" s="78">
        <v>1278</v>
      </c>
      <c r="B1279" s="85" t="str">
        <f>IF('2a Data Collection'!C1279="","",'2a Data Collection'!C1279)</f>
        <v/>
      </c>
    </row>
    <row r="1280" spans="1:2" x14ac:dyDescent="0.25">
      <c r="A1280" s="78">
        <v>1279</v>
      </c>
      <c r="B1280" s="85" t="str">
        <f>IF('2a Data Collection'!C1280="","",'2a Data Collection'!C1280)</f>
        <v/>
      </c>
    </row>
    <row r="1281" spans="1:2" x14ac:dyDescent="0.25">
      <c r="A1281" s="78">
        <v>1280</v>
      </c>
      <c r="B1281" s="85" t="str">
        <f>IF('2a Data Collection'!C1281="","",'2a Data Collection'!C1281)</f>
        <v/>
      </c>
    </row>
    <row r="1282" spans="1:2" x14ac:dyDescent="0.25">
      <c r="A1282" s="78">
        <v>1281</v>
      </c>
      <c r="B1282" s="85" t="str">
        <f>IF('2a Data Collection'!C1282="","",'2a Data Collection'!C1282)</f>
        <v/>
      </c>
    </row>
    <row r="1283" spans="1:2" x14ac:dyDescent="0.25">
      <c r="A1283" s="78">
        <v>1282</v>
      </c>
      <c r="B1283" s="85" t="str">
        <f>IF('2a Data Collection'!C1283="","",'2a Data Collection'!C1283)</f>
        <v/>
      </c>
    </row>
    <row r="1284" spans="1:2" x14ac:dyDescent="0.25">
      <c r="A1284" s="78">
        <v>1283</v>
      </c>
      <c r="B1284" s="85" t="str">
        <f>IF('2a Data Collection'!C1284="","",'2a Data Collection'!C1284)</f>
        <v/>
      </c>
    </row>
    <row r="1285" spans="1:2" x14ac:dyDescent="0.25">
      <c r="A1285" s="78">
        <v>1284</v>
      </c>
      <c r="B1285" s="85" t="str">
        <f>IF('2a Data Collection'!C1285="","",'2a Data Collection'!C1285)</f>
        <v/>
      </c>
    </row>
    <row r="1286" spans="1:2" x14ac:dyDescent="0.25">
      <c r="A1286" s="78">
        <v>1285</v>
      </c>
      <c r="B1286" s="85" t="str">
        <f>IF('2a Data Collection'!C1286="","",'2a Data Collection'!C1286)</f>
        <v/>
      </c>
    </row>
    <row r="1287" spans="1:2" x14ac:dyDescent="0.25">
      <c r="A1287" s="78">
        <v>1286</v>
      </c>
      <c r="B1287" s="85" t="str">
        <f>IF('2a Data Collection'!C1287="","",'2a Data Collection'!C1287)</f>
        <v/>
      </c>
    </row>
    <row r="1288" spans="1:2" x14ac:dyDescent="0.25">
      <c r="A1288" s="78">
        <v>1287</v>
      </c>
      <c r="B1288" s="85" t="str">
        <f>IF('2a Data Collection'!C1288="","",'2a Data Collection'!C1288)</f>
        <v/>
      </c>
    </row>
    <row r="1289" spans="1:2" x14ac:dyDescent="0.25">
      <c r="A1289" s="78">
        <v>1288</v>
      </c>
      <c r="B1289" s="85" t="str">
        <f>IF('2a Data Collection'!C1289="","",'2a Data Collection'!C1289)</f>
        <v/>
      </c>
    </row>
    <row r="1290" spans="1:2" x14ac:dyDescent="0.25">
      <c r="A1290" s="78">
        <v>1289</v>
      </c>
      <c r="B1290" s="85" t="str">
        <f>IF('2a Data Collection'!C1290="","",'2a Data Collection'!C1290)</f>
        <v/>
      </c>
    </row>
    <row r="1291" spans="1:2" x14ac:dyDescent="0.25">
      <c r="A1291" s="78">
        <v>1290</v>
      </c>
      <c r="B1291" s="85" t="str">
        <f>IF('2a Data Collection'!C1291="","",'2a Data Collection'!C1291)</f>
        <v/>
      </c>
    </row>
    <row r="1292" spans="1:2" x14ac:dyDescent="0.25">
      <c r="A1292" s="78">
        <v>1291</v>
      </c>
      <c r="B1292" s="85" t="str">
        <f>IF('2a Data Collection'!C1292="","",'2a Data Collection'!C1292)</f>
        <v/>
      </c>
    </row>
    <row r="1293" spans="1:2" x14ac:dyDescent="0.25">
      <c r="A1293" s="78">
        <v>1292</v>
      </c>
      <c r="B1293" s="85" t="str">
        <f>IF('2a Data Collection'!C1293="","",'2a Data Collection'!C1293)</f>
        <v/>
      </c>
    </row>
    <row r="1294" spans="1:2" x14ac:dyDescent="0.25">
      <c r="A1294" s="78">
        <v>1293</v>
      </c>
      <c r="B1294" s="85" t="str">
        <f>IF('2a Data Collection'!C1294="","",'2a Data Collection'!C1294)</f>
        <v/>
      </c>
    </row>
    <row r="1295" spans="1:2" x14ac:dyDescent="0.25">
      <c r="A1295" s="78">
        <v>1294</v>
      </c>
      <c r="B1295" s="85" t="str">
        <f>IF('2a Data Collection'!C1295="","",'2a Data Collection'!C1295)</f>
        <v/>
      </c>
    </row>
    <row r="1296" spans="1:2" x14ac:dyDescent="0.25">
      <c r="A1296" s="78">
        <v>1295</v>
      </c>
      <c r="B1296" s="85" t="str">
        <f>IF('2a Data Collection'!C1296="","",'2a Data Collection'!C1296)</f>
        <v/>
      </c>
    </row>
    <row r="1297" spans="1:2" x14ac:dyDescent="0.25">
      <c r="A1297" s="78">
        <v>1296</v>
      </c>
      <c r="B1297" s="85" t="str">
        <f>IF('2a Data Collection'!C1297="","",'2a Data Collection'!C1297)</f>
        <v/>
      </c>
    </row>
    <row r="1298" spans="1:2" x14ac:dyDescent="0.25">
      <c r="A1298" s="78">
        <v>1297</v>
      </c>
      <c r="B1298" s="85" t="str">
        <f>IF('2a Data Collection'!C1298="","",'2a Data Collection'!C1298)</f>
        <v/>
      </c>
    </row>
    <row r="1299" spans="1:2" x14ac:dyDescent="0.25">
      <c r="A1299" s="78">
        <v>1298</v>
      </c>
      <c r="B1299" s="85" t="str">
        <f>IF('2a Data Collection'!C1299="","",'2a Data Collection'!C1299)</f>
        <v/>
      </c>
    </row>
    <row r="1300" spans="1:2" x14ac:dyDescent="0.25">
      <c r="A1300" s="78">
        <v>1299</v>
      </c>
      <c r="B1300" s="85" t="str">
        <f>IF('2a Data Collection'!C1300="","",'2a Data Collection'!C1300)</f>
        <v/>
      </c>
    </row>
    <row r="1301" spans="1:2" x14ac:dyDescent="0.25">
      <c r="A1301" s="78">
        <v>1300</v>
      </c>
      <c r="B1301" s="85" t="str">
        <f>IF('2a Data Collection'!C1301="","",'2a Data Collection'!C1301)</f>
        <v/>
      </c>
    </row>
    <row r="1302" spans="1:2" x14ac:dyDescent="0.25">
      <c r="A1302" s="78">
        <v>1301</v>
      </c>
      <c r="B1302" s="85" t="str">
        <f>IF('2a Data Collection'!C1302="","",'2a Data Collection'!C1302)</f>
        <v/>
      </c>
    </row>
    <row r="1303" spans="1:2" x14ac:dyDescent="0.25">
      <c r="A1303" s="78">
        <v>1302</v>
      </c>
      <c r="B1303" s="85" t="str">
        <f>IF('2a Data Collection'!C1303="","",'2a Data Collection'!C1303)</f>
        <v/>
      </c>
    </row>
    <row r="1304" spans="1:2" x14ac:dyDescent="0.25">
      <c r="A1304" s="78">
        <v>1303</v>
      </c>
      <c r="B1304" s="85" t="str">
        <f>IF('2a Data Collection'!C1304="","",'2a Data Collection'!C1304)</f>
        <v/>
      </c>
    </row>
    <row r="1305" spans="1:2" x14ac:dyDescent="0.25">
      <c r="A1305" s="78">
        <v>1304</v>
      </c>
      <c r="B1305" s="85" t="str">
        <f>IF('2a Data Collection'!C1305="","",'2a Data Collection'!C1305)</f>
        <v/>
      </c>
    </row>
    <row r="1306" spans="1:2" x14ac:dyDescent="0.25">
      <c r="A1306" s="78">
        <v>1305</v>
      </c>
      <c r="B1306" s="85" t="str">
        <f>IF('2a Data Collection'!C1306="","",'2a Data Collection'!C1306)</f>
        <v/>
      </c>
    </row>
    <row r="1307" spans="1:2" x14ac:dyDescent="0.25">
      <c r="A1307" s="78">
        <v>1306</v>
      </c>
      <c r="B1307" s="85" t="str">
        <f>IF('2a Data Collection'!C1307="","",'2a Data Collection'!C1307)</f>
        <v/>
      </c>
    </row>
    <row r="1308" spans="1:2" x14ac:dyDescent="0.25">
      <c r="A1308" s="78">
        <v>1307</v>
      </c>
      <c r="B1308" s="85" t="str">
        <f>IF('2a Data Collection'!C1308="","",'2a Data Collection'!C1308)</f>
        <v/>
      </c>
    </row>
    <row r="1309" spans="1:2" x14ac:dyDescent="0.25">
      <c r="A1309" s="78">
        <v>1308</v>
      </c>
      <c r="B1309" s="85" t="str">
        <f>IF('2a Data Collection'!C1309="","",'2a Data Collection'!C1309)</f>
        <v/>
      </c>
    </row>
    <row r="1310" spans="1:2" x14ac:dyDescent="0.25">
      <c r="A1310" s="78">
        <v>1309</v>
      </c>
      <c r="B1310" s="85" t="str">
        <f>IF('2a Data Collection'!C1310="","",'2a Data Collection'!C1310)</f>
        <v/>
      </c>
    </row>
    <row r="1311" spans="1:2" x14ac:dyDescent="0.25">
      <c r="A1311" s="78">
        <v>1310</v>
      </c>
      <c r="B1311" s="85" t="str">
        <f>IF('2a Data Collection'!C1311="","",'2a Data Collection'!C1311)</f>
        <v/>
      </c>
    </row>
    <row r="1312" spans="1:2" x14ac:dyDescent="0.25">
      <c r="A1312" s="78">
        <v>1311</v>
      </c>
      <c r="B1312" s="85" t="str">
        <f>IF('2a Data Collection'!C1312="","",'2a Data Collection'!C1312)</f>
        <v/>
      </c>
    </row>
    <row r="1313" spans="1:2" x14ac:dyDescent="0.25">
      <c r="A1313" s="78">
        <v>1312</v>
      </c>
      <c r="B1313" s="85" t="str">
        <f>IF('2a Data Collection'!C1313="","",'2a Data Collection'!C1313)</f>
        <v/>
      </c>
    </row>
    <row r="1314" spans="1:2" x14ac:dyDescent="0.25">
      <c r="A1314" s="78">
        <v>1313</v>
      </c>
      <c r="B1314" s="85" t="str">
        <f>IF('2a Data Collection'!C1314="","",'2a Data Collection'!C1314)</f>
        <v/>
      </c>
    </row>
    <row r="1315" spans="1:2" x14ac:dyDescent="0.25">
      <c r="A1315" s="78">
        <v>1314</v>
      </c>
      <c r="B1315" s="85" t="str">
        <f>IF('2a Data Collection'!C1315="","",'2a Data Collection'!C1315)</f>
        <v/>
      </c>
    </row>
    <row r="1316" spans="1:2" x14ac:dyDescent="0.25">
      <c r="A1316" s="78">
        <v>1315</v>
      </c>
      <c r="B1316" s="85" t="str">
        <f>IF('2a Data Collection'!C1316="","",'2a Data Collection'!C1316)</f>
        <v/>
      </c>
    </row>
    <row r="1317" spans="1:2" x14ac:dyDescent="0.25">
      <c r="A1317" s="78">
        <v>1316</v>
      </c>
      <c r="B1317" s="85" t="str">
        <f>IF('2a Data Collection'!C1317="","",'2a Data Collection'!C1317)</f>
        <v/>
      </c>
    </row>
    <row r="1318" spans="1:2" x14ac:dyDescent="0.25">
      <c r="A1318" s="78">
        <v>1317</v>
      </c>
      <c r="B1318" s="85" t="str">
        <f>IF('2a Data Collection'!C1318="","",'2a Data Collection'!C1318)</f>
        <v/>
      </c>
    </row>
    <row r="1319" spans="1:2" x14ac:dyDescent="0.25">
      <c r="A1319" s="78">
        <v>1318</v>
      </c>
      <c r="B1319" s="85" t="str">
        <f>IF('2a Data Collection'!C1319="","",'2a Data Collection'!C1319)</f>
        <v/>
      </c>
    </row>
    <row r="1320" spans="1:2" x14ac:dyDescent="0.25">
      <c r="A1320" s="78">
        <v>1319</v>
      </c>
      <c r="B1320" s="85" t="str">
        <f>IF('2a Data Collection'!C1320="","",'2a Data Collection'!C1320)</f>
        <v/>
      </c>
    </row>
    <row r="1321" spans="1:2" x14ac:dyDescent="0.25">
      <c r="A1321" s="78">
        <v>1320</v>
      </c>
      <c r="B1321" s="85" t="str">
        <f>IF('2a Data Collection'!C1321="","",'2a Data Collection'!C1321)</f>
        <v/>
      </c>
    </row>
    <row r="1322" spans="1:2" x14ac:dyDescent="0.25">
      <c r="A1322" s="78">
        <v>1321</v>
      </c>
      <c r="B1322" s="85" t="str">
        <f>IF('2a Data Collection'!C1322="","",'2a Data Collection'!C1322)</f>
        <v/>
      </c>
    </row>
    <row r="1323" spans="1:2" x14ac:dyDescent="0.25">
      <c r="A1323" s="78">
        <v>1322</v>
      </c>
      <c r="B1323" s="85" t="str">
        <f>IF('2a Data Collection'!C1323="","",'2a Data Collection'!C1323)</f>
        <v/>
      </c>
    </row>
    <row r="1324" spans="1:2" x14ac:dyDescent="0.25">
      <c r="A1324" s="78">
        <v>1323</v>
      </c>
      <c r="B1324" s="85" t="str">
        <f>IF('2a Data Collection'!C1324="","",'2a Data Collection'!C1324)</f>
        <v/>
      </c>
    </row>
    <row r="1325" spans="1:2" x14ac:dyDescent="0.25">
      <c r="A1325" s="78">
        <v>1324</v>
      </c>
      <c r="B1325" s="85" t="str">
        <f>IF('2a Data Collection'!C1325="","",'2a Data Collection'!C1325)</f>
        <v/>
      </c>
    </row>
    <row r="1326" spans="1:2" x14ac:dyDescent="0.25">
      <c r="A1326" s="78">
        <v>1325</v>
      </c>
      <c r="B1326" s="85" t="str">
        <f>IF('2a Data Collection'!C1326="","",'2a Data Collection'!C1326)</f>
        <v/>
      </c>
    </row>
    <row r="1327" spans="1:2" x14ac:dyDescent="0.25">
      <c r="A1327" s="78">
        <v>1326</v>
      </c>
      <c r="B1327" s="85" t="str">
        <f>IF('2a Data Collection'!C1327="","",'2a Data Collection'!C1327)</f>
        <v/>
      </c>
    </row>
    <row r="1328" spans="1:2" x14ac:dyDescent="0.25">
      <c r="A1328" s="78">
        <v>1327</v>
      </c>
      <c r="B1328" s="85" t="str">
        <f>IF('2a Data Collection'!C1328="","",'2a Data Collection'!C1328)</f>
        <v/>
      </c>
    </row>
    <row r="1329" spans="1:2" x14ac:dyDescent="0.25">
      <c r="A1329" s="78">
        <v>1328</v>
      </c>
      <c r="B1329" s="85" t="str">
        <f>IF('2a Data Collection'!C1329="","",'2a Data Collection'!C1329)</f>
        <v/>
      </c>
    </row>
    <row r="1330" spans="1:2" x14ac:dyDescent="0.25">
      <c r="A1330" s="78">
        <v>1329</v>
      </c>
      <c r="B1330" s="85" t="str">
        <f>IF('2a Data Collection'!C1330="","",'2a Data Collection'!C1330)</f>
        <v/>
      </c>
    </row>
    <row r="1331" spans="1:2" x14ac:dyDescent="0.25">
      <c r="A1331" s="78">
        <v>1330</v>
      </c>
      <c r="B1331" s="85" t="str">
        <f>IF('2a Data Collection'!C1331="","",'2a Data Collection'!C1331)</f>
        <v/>
      </c>
    </row>
    <row r="1332" spans="1:2" x14ac:dyDescent="0.25">
      <c r="A1332" s="78">
        <v>1331</v>
      </c>
      <c r="B1332" s="85" t="str">
        <f>IF('2a Data Collection'!C1332="","",'2a Data Collection'!C1332)</f>
        <v/>
      </c>
    </row>
    <row r="1333" spans="1:2" x14ac:dyDescent="0.25">
      <c r="A1333" s="78">
        <v>1332</v>
      </c>
      <c r="B1333" s="85" t="str">
        <f>IF('2a Data Collection'!C1333="","",'2a Data Collection'!C1333)</f>
        <v/>
      </c>
    </row>
    <row r="1334" spans="1:2" x14ac:dyDescent="0.25">
      <c r="A1334" s="78">
        <v>1333</v>
      </c>
      <c r="B1334" s="85" t="str">
        <f>IF('2a Data Collection'!C1334="","",'2a Data Collection'!C1334)</f>
        <v/>
      </c>
    </row>
    <row r="1335" spans="1:2" x14ac:dyDescent="0.25">
      <c r="A1335" s="78">
        <v>1334</v>
      </c>
      <c r="B1335" s="85" t="str">
        <f>IF('2a Data Collection'!C1335="","",'2a Data Collection'!C1335)</f>
        <v/>
      </c>
    </row>
    <row r="1336" spans="1:2" x14ac:dyDescent="0.25">
      <c r="A1336" s="78">
        <v>1335</v>
      </c>
      <c r="B1336" s="85" t="str">
        <f>IF('2a Data Collection'!C1336="","",'2a Data Collection'!C1336)</f>
        <v/>
      </c>
    </row>
    <row r="1337" spans="1:2" x14ac:dyDescent="0.25">
      <c r="A1337" s="78">
        <v>1336</v>
      </c>
      <c r="B1337" s="85" t="str">
        <f>IF('2a Data Collection'!C1337="","",'2a Data Collection'!C1337)</f>
        <v/>
      </c>
    </row>
    <row r="1338" spans="1:2" x14ac:dyDescent="0.25">
      <c r="A1338" s="78">
        <v>1337</v>
      </c>
      <c r="B1338" s="85" t="str">
        <f>IF('2a Data Collection'!C1338="","",'2a Data Collection'!C1338)</f>
        <v/>
      </c>
    </row>
    <row r="1339" spans="1:2" x14ac:dyDescent="0.25">
      <c r="A1339" s="78">
        <v>1338</v>
      </c>
      <c r="B1339" s="85" t="str">
        <f>IF('2a Data Collection'!C1339="","",'2a Data Collection'!C1339)</f>
        <v/>
      </c>
    </row>
    <row r="1340" spans="1:2" x14ac:dyDescent="0.25">
      <c r="A1340" s="78">
        <v>1339</v>
      </c>
      <c r="B1340" s="85" t="str">
        <f>IF('2a Data Collection'!C1340="","",'2a Data Collection'!C1340)</f>
        <v/>
      </c>
    </row>
    <row r="1341" spans="1:2" x14ac:dyDescent="0.25">
      <c r="A1341" s="78">
        <v>1340</v>
      </c>
      <c r="B1341" s="85" t="str">
        <f>IF('2a Data Collection'!C1341="","",'2a Data Collection'!C1341)</f>
        <v/>
      </c>
    </row>
    <row r="1342" spans="1:2" x14ac:dyDescent="0.25">
      <c r="A1342" s="78">
        <v>1341</v>
      </c>
      <c r="B1342" s="85" t="str">
        <f>IF('2a Data Collection'!C1342="","",'2a Data Collection'!C1342)</f>
        <v/>
      </c>
    </row>
    <row r="1343" spans="1:2" x14ac:dyDescent="0.25">
      <c r="A1343" s="78">
        <v>1342</v>
      </c>
      <c r="B1343" s="85" t="str">
        <f>IF('2a Data Collection'!C1343="","",'2a Data Collection'!C1343)</f>
        <v/>
      </c>
    </row>
    <row r="1344" spans="1:2" x14ac:dyDescent="0.25">
      <c r="A1344" s="78">
        <v>1343</v>
      </c>
      <c r="B1344" s="85" t="str">
        <f>IF('2a Data Collection'!C1344="","",'2a Data Collection'!C1344)</f>
        <v/>
      </c>
    </row>
    <row r="1345" spans="1:2" x14ac:dyDescent="0.25">
      <c r="A1345" s="78">
        <v>1344</v>
      </c>
      <c r="B1345" s="85" t="str">
        <f>IF('2a Data Collection'!C1345="","",'2a Data Collection'!C1345)</f>
        <v/>
      </c>
    </row>
    <row r="1346" spans="1:2" x14ac:dyDescent="0.25">
      <c r="A1346" s="78">
        <v>1345</v>
      </c>
      <c r="B1346" s="85" t="str">
        <f>IF('2a Data Collection'!C1346="","",'2a Data Collection'!C1346)</f>
        <v/>
      </c>
    </row>
    <row r="1347" spans="1:2" x14ac:dyDescent="0.25">
      <c r="A1347" s="78">
        <v>1346</v>
      </c>
      <c r="B1347" s="85" t="str">
        <f>IF('2a Data Collection'!C1347="","",'2a Data Collection'!C1347)</f>
        <v/>
      </c>
    </row>
    <row r="1348" spans="1:2" x14ac:dyDescent="0.25">
      <c r="A1348" s="78">
        <v>1347</v>
      </c>
      <c r="B1348" s="85" t="str">
        <f>IF('2a Data Collection'!C1348="","",'2a Data Collection'!C1348)</f>
        <v/>
      </c>
    </row>
    <row r="1349" spans="1:2" x14ac:dyDescent="0.25">
      <c r="A1349" s="78">
        <v>1348</v>
      </c>
      <c r="B1349" s="85" t="str">
        <f>IF('2a Data Collection'!C1349="","",'2a Data Collection'!C1349)</f>
        <v/>
      </c>
    </row>
    <row r="1350" spans="1:2" x14ac:dyDescent="0.25">
      <c r="A1350" s="78">
        <v>1349</v>
      </c>
      <c r="B1350" s="85" t="str">
        <f>IF('2a Data Collection'!C1350="","",'2a Data Collection'!C1350)</f>
        <v/>
      </c>
    </row>
    <row r="1351" spans="1:2" x14ac:dyDescent="0.25">
      <c r="A1351" s="78">
        <v>1350</v>
      </c>
      <c r="B1351" s="85" t="str">
        <f>IF('2a Data Collection'!C1351="","",'2a Data Collection'!C1351)</f>
        <v/>
      </c>
    </row>
    <row r="1352" spans="1:2" x14ac:dyDescent="0.25">
      <c r="A1352" s="78">
        <v>1351</v>
      </c>
      <c r="B1352" s="85" t="str">
        <f>IF('2a Data Collection'!C1352="","",'2a Data Collection'!C1352)</f>
        <v/>
      </c>
    </row>
    <row r="1353" spans="1:2" x14ac:dyDescent="0.25">
      <c r="A1353" s="78">
        <v>1352</v>
      </c>
      <c r="B1353" s="85" t="str">
        <f>IF('2a Data Collection'!C1353="","",'2a Data Collection'!C1353)</f>
        <v/>
      </c>
    </row>
    <row r="1354" spans="1:2" x14ac:dyDescent="0.25">
      <c r="A1354" s="78">
        <v>1353</v>
      </c>
      <c r="B1354" s="85" t="str">
        <f>IF('2a Data Collection'!C1354="","",'2a Data Collection'!C1354)</f>
        <v/>
      </c>
    </row>
    <row r="1355" spans="1:2" x14ac:dyDescent="0.25">
      <c r="A1355" s="78">
        <v>1354</v>
      </c>
      <c r="B1355" s="85" t="str">
        <f>IF('2a Data Collection'!C1355="","",'2a Data Collection'!C1355)</f>
        <v/>
      </c>
    </row>
    <row r="1356" spans="1:2" x14ac:dyDescent="0.25">
      <c r="A1356" s="78">
        <v>1355</v>
      </c>
      <c r="B1356" s="85" t="str">
        <f>IF('2a Data Collection'!C1356="","",'2a Data Collection'!C1356)</f>
        <v/>
      </c>
    </row>
    <row r="1357" spans="1:2" x14ac:dyDescent="0.25">
      <c r="A1357" s="78">
        <v>1356</v>
      </c>
      <c r="B1357" s="85" t="str">
        <f>IF('2a Data Collection'!C1357="","",'2a Data Collection'!C1357)</f>
        <v/>
      </c>
    </row>
    <row r="1358" spans="1:2" x14ac:dyDescent="0.25">
      <c r="A1358" s="78">
        <v>1357</v>
      </c>
      <c r="B1358" s="85" t="str">
        <f>IF('2a Data Collection'!C1358="","",'2a Data Collection'!C1358)</f>
        <v/>
      </c>
    </row>
    <row r="1359" spans="1:2" x14ac:dyDescent="0.25">
      <c r="A1359" s="78">
        <v>1358</v>
      </c>
      <c r="B1359" s="85" t="str">
        <f>IF('2a Data Collection'!C1359="","",'2a Data Collection'!C1359)</f>
        <v/>
      </c>
    </row>
    <row r="1360" spans="1:2" x14ac:dyDescent="0.25">
      <c r="A1360" s="78">
        <v>1359</v>
      </c>
      <c r="B1360" s="85" t="str">
        <f>IF('2a Data Collection'!C1360="","",'2a Data Collection'!C1360)</f>
        <v/>
      </c>
    </row>
    <row r="1361" spans="1:2" x14ac:dyDescent="0.25">
      <c r="A1361" s="78">
        <v>1360</v>
      </c>
      <c r="B1361" s="85" t="str">
        <f>IF('2a Data Collection'!C1361="","",'2a Data Collection'!C1361)</f>
        <v/>
      </c>
    </row>
    <row r="1362" spans="1:2" x14ac:dyDescent="0.25">
      <c r="A1362" s="78">
        <v>1361</v>
      </c>
      <c r="B1362" s="85" t="str">
        <f>IF('2a Data Collection'!C1362="","",'2a Data Collection'!C1362)</f>
        <v/>
      </c>
    </row>
    <row r="1363" spans="1:2" x14ac:dyDescent="0.25">
      <c r="A1363" s="78">
        <v>1362</v>
      </c>
      <c r="B1363" s="85" t="str">
        <f>IF('2a Data Collection'!C1363="","",'2a Data Collection'!C1363)</f>
        <v/>
      </c>
    </row>
    <row r="1364" spans="1:2" x14ac:dyDescent="0.25">
      <c r="A1364" s="78">
        <v>1363</v>
      </c>
      <c r="B1364" s="85" t="str">
        <f>IF('2a Data Collection'!C1364="","",'2a Data Collection'!C1364)</f>
        <v/>
      </c>
    </row>
    <row r="1365" spans="1:2" x14ac:dyDescent="0.25">
      <c r="A1365" s="78">
        <v>1364</v>
      </c>
      <c r="B1365" s="85" t="str">
        <f>IF('2a Data Collection'!C1365="","",'2a Data Collection'!C1365)</f>
        <v/>
      </c>
    </row>
    <row r="1366" spans="1:2" x14ac:dyDescent="0.25">
      <c r="A1366" s="78">
        <v>1365</v>
      </c>
      <c r="B1366" s="85" t="str">
        <f>IF('2a Data Collection'!C1366="","",'2a Data Collection'!C1366)</f>
        <v/>
      </c>
    </row>
    <row r="1367" spans="1:2" x14ac:dyDescent="0.25">
      <c r="A1367" s="78">
        <v>1366</v>
      </c>
      <c r="B1367" s="85" t="str">
        <f>IF('2a Data Collection'!C1367="","",'2a Data Collection'!C1367)</f>
        <v/>
      </c>
    </row>
    <row r="1368" spans="1:2" x14ac:dyDescent="0.25">
      <c r="A1368" s="78">
        <v>1367</v>
      </c>
      <c r="B1368" s="85" t="str">
        <f>IF('2a Data Collection'!C1368="","",'2a Data Collection'!C1368)</f>
        <v/>
      </c>
    </row>
    <row r="1369" spans="1:2" x14ac:dyDescent="0.25">
      <c r="A1369" s="78">
        <v>1368</v>
      </c>
      <c r="B1369" s="85" t="str">
        <f>IF('2a Data Collection'!C1369="","",'2a Data Collection'!C1369)</f>
        <v/>
      </c>
    </row>
    <row r="1370" spans="1:2" x14ac:dyDescent="0.25">
      <c r="A1370" s="78">
        <v>1369</v>
      </c>
      <c r="B1370" s="85" t="str">
        <f>IF('2a Data Collection'!C1370="","",'2a Data Collection'!C1370)</f>
        <v/>
      </c>
    </row>
    <row r="1371" spans="1:2" x14ac:dyDescent="0.25">
      <c r="A1371" s="78">
        <v>1370</v>
      </c>
      <c r="B1371" s="85" t="str">
        <f>IF('2a Data Collection'!C1371="","",'2a Data Collection'!C1371)</f>
        <v/>
      </c>
    </row>
    <row r="1372" spans="1:2" x14ac:dyDescent="0.25">
      <c r="A1372" s="78">
        <v>1371</v>
      </c>
      <c r="B1372" s="85" t="str">
        <f>IF('2a Data Collection'!C1372="","",'2a Data Collection'!C1372)</f>
        <v/>
      </c>
    </row>
    <row r="1373" spans="1:2" x14ac:dyDescent="0.25">
      <c r="A1373" s="78">
        <v>1372</v>
      </c>
      <c r="B1373" s="85" t="str">
        <f>IF('2a Data Collection'!C1373="","",'2a Data Collection'!C1373)</f>
        <v/>
      </c>
    </row>
    <row r="1374" spans="1:2" x14ac:dyDescent="0.25">
      <c r="A1374" s="78">
        <v>1373</v>
      </c>
      <c r="B1374" s="85" t="str">
        <f>IF('2a Data Collection'!C1374="","",'2a Data Collection'!C1374)</f>
        <v/>
      </c>
    </row>
    <row r="1375" spans="1:2" x14ac:dyDescent="0.25">
      <c r="A1375" s="78">
        <v>1374</v>
      </c>
      <c r="B1375" s="85" t="str">
        <f>IF('2a Data Collection'!C1375="","",'2a Data Collection'!C1375)</f>
        <v/>
      </c>
    </row>
    <row r="1376" spans="1:2" x14ac:dyDescent="0.25">
      <c r="A1376" s="78">
        <v>1375</v>
      </c>
      <c r="B1376" s="85" t="str">
        <f>IF('2a Data Collection'!C1376="","",'2a Data Collection'!C1376)</f>
        <v/>
      </c>
    </row>
    <row r="1377" spans="1:2" x14ac:dyDescent="0.25">
      <c r="A1377" s="78">
        <v>1376</v>
      </c>
      <c r="B1377" s="85" t="str">
        <f>IF('2a Data Collection'!C1377="","",'2a Data Collection'!C1377)</f>
        <v/>
      </c>
    </row>
    <row r="1378" spans="1:2" x14ac:dyDescent="0.25">
      <c r="A1378" s="78">
        <v>1377</v>
      </c>
      <c r="B1378" s="85" t="str">
        <f>IF('2a Data Collection'!C1378="","",'2a Data Collection'!C1378)</f>
        <v/>
      </c>
    </row>
    <row r="1379" spans="1:2" x14ac:dyDescent="0.25">
      <c r="A1379" s="78">
        <v>1378</v>
      </c>
      <c r="B1379" s="85" t="str">
        <f>IF('2a Data Collection'!C1379="","",'2a Data Collection'!C1379)</f>
        <v/>
      </c>
    </row>
    <row r="1380" spans="1:2" x14ac:dyDescent="0.25">
      <c r="A1380" s="78">
        <v>1379</v>
      </c>
      <c r="B1380" s="85" t="str">
        <f>IF('2a Data Collection'!C1380="","",'2a Data Collection'!C1380)</f>
        <v/>
      </c>
    </row>
    <row r="1381" spans="1:2" x14ac:dyDescent="0.25">
      <c r="A1381" s="78">
        <v>1380</v>
      </c>
      <c r="B1381" s="85" t="str">
        <f>IF('2a Data Collection'!C1381="","",'2a Data Collection'!C1381)</f>
        <v/>
      </c>
    </row>
    <row r="1382" spans="1:2" x14ac:dyDescent="0.25">
      <c r="A1382" s="78">
        <v>1381</v>
      </c>
      <c r="B1382" s="85" t="str">
        <f>IF('2a Data Collection'!C1382="","",'2a Data Collection'!C1382)</f>
        <v/>
      </c>
    </row>
    <row r="1383" spans="1:2" x14ac:dyDescent="0.25">
      <c r="A1383" s="78">
        <v>1382</v>
      </c>
      <c r="B1383" s="85" t="str">
        <f>IF('2a Data Collection'!C1383="","",'2a Data Collection'!C1383)</f>
        <v/>
      </c>
    </row>
    <row r="1384" spans="1:2" x14ac:dyDescent="0.25">
      <c r="A1384" s="78">
        <v>1383</v>
      </c>
      <c r="B1384" s="85" t="str">
        <f>IF('2a Data Collection'!C1384="","",'2a Data Collection'!C1384)</f>
        <v/>
      </c>
    </row>
    <row r="1385" spans="1:2" x14ac:dyDescent="0.25">
      <c r="A1385" s="78">
        <v>1384</v>
      </c>
      <c r="B1385" s="85" t="str">
        <f>IF('2a Data Collection'!C1385="","",'2a Data Collection'!C1385)</f>
        <v/>
      </c>
    </row>
    <row r="1386" spans="1:2" x14ac:dyDescent="0.25">
      <c r="A1386" s="78">
        <v>1385</v>
      </c>
      <c r="B1386" s="85" t="str">
        <f>IF('2a Data Collection'!C1386="","",'2a Data Collection'!C1386)</f>
        <v/>
      </c>
    </row>
    <row r="1387" spans="1:2" x14ac:dyDescent="0.25">
      <c r="A1387" s="78">
        <v>1386</v>
      </c>
      <c r="B1387" s="85" t="str">
        <f>IF('2a Data Collection'!C1387="","",'2a Data Collection'!C1387)</f>
        <v/>
      </c>
    </row>
    <row r="1388" spans="1:2" x14ac:dyDescent="0.25">
      <c r="A1388" s="78">
        <v>1387</v>
      </c>
      <c r="B1388" s="85" t="str">
        <f>IF('2a Data Collection'!C1388="","",'2a Data Collection'!C1388)</f>
        <v/>
      </c>
    </row>
    <row r="1389" spans="1:2" x14ac:dyDescent="0.25">
      <c r="A1389" s="78">
        <v>1388</v>
      </c>
      <c r="B1389" s="85" t="str">
        <f>IF('2a Data Collection'!C1389="","",'2a Data Collection'!C1389)</f>
        <v/>
      </c>
    </row>
    <row r="1390" spans="1:2" x14ac:dyDescent="0.25">
      <c r="A1390" s="78">
        <v>1389</v>
      </c>
      <c r="B1390" s="85" t="str">
        <f>IF('2a Data Collection'!C1390="","",'2a Data Collection'!C1390)</f>
        <v/>
      </c>
    </row>
    <row r="1391" spans="1:2" x14ac:dyDescent="0.25">
      <c r="A1391" s="78">
        <v>1390</v>
      </c>
      <c r="B1391" s="85" t="str">
        <f>IF('2a Data Collection'!C1391="","",'2a Data Collection'!C1391)</f>
        <v/>
      </c>
    </row>
    <row r="1392" spans="1:2" x14ac:dyDescent="0.25">
      <c r="A1392" s="78">
        <v>1391</v>
      </c>
      <c r="B1392" s="85" t="str">
        <f>IF('2a Data Collection'!C1392="","",'2a Data Collection'!C1392)</f>
        <v/>
      </c>
    </row>
    <row r="1393" spans="1:2" x14ac:dyDescent="0.25">
      <c r="A1393" s="78">
        <v>1392</v>
      </c>
      <c r="B1393" s="85" t="str">
        <f>IF('2a Data Collection'!C1393="","",'2a Data Collection'!C1393)</f>
        <v/>
      </c>
    </row>
    <row r="1394" spans="1:2" x14ac:dyDescent="0.25">
      <c r="A1394" s="78">
        <v>1393</v>
      </c>
      <c r="B1394" s="85" t="str">
        <f>IF('2a Data Collection'!C1394="","",'2a Data Collection'!C1394)</f>
        <v/>
      </c>
    </row>
    <row r="1395" spans="1:2" x14ac:dyDescent="0.25">
      <c r="A1395" s="78">
        <v>1394</v>
      </c>
      <c r="B1395" s="85" t="str">
        <f>IF('2a Data Collection'!C1395="","",'2a Data Collection'!C1395)</f>
        <v/>
      </c>
    </row>
    <row r="1396" spans="1:2" x14ac:dyDescent="0.25">
      <c r="A1396" s="78">
        <v>1395</v>
      </c>
      <c r="B1396" s="85" t="str">
        <f>IF('2a Data Collection'!C1396="","",'2a Data Collection'!C1396)</f>
        <v/>
      </c>
    </row>
    <row r="1397" spans="1:2" x14ac:dyDescent="0.25">
      <c r="A1397" s="78">
        <v>1396</v>
      </c>
      <c r="B1397" s="85" t="str">
        <f>IF('2a Data Collection'!C1397="","",'2a Data Collection'!C1397)</f>
        <v/>
      </c>
    </row>
    <row r="1398" spans="1:2" x14ac:dyDescent="0.25">
      <c r="A1398" s="78">
        <v>1397</v>
      </c>
      <c r="B1398" s="85" t="str">
        <f>IF('2a Data Collection'!C1398="","",'2a Data Collection'!C1398)</f>
        <v/>
      </c>
    </row>
    <row r="1399" spans="1:2" x14ac:dyDescent="0.25">
      <c r="A1399" s="78">
        <v>1398</v>
      </c>
      <c r="B1399" s="85" t="str">
        <f>IF('2a Data Collection'!C1399="","",'2a Data Collection'!C1399)</f>
        <v/>
      </c>
    </row>
    <row r="1400" spans="1:2" x14ac:dyDescent="0.25">
      <c r="A1400" s="78">
        <v>1399</v>
      </c>
      <c r="B1400" s="85" t="str">
        <f>IF('2a Data Collection'!C1400="","",'2a Data Collection'!C1400)</f>
        <v/>
      </c>
    </row>
    <row r="1401" spans="1:2" x14ac:dyDescent="0.25">
      <c r="A1401" s="78">
        <v>1400</v>
      </c>
      <c r="B1401" s="85" t="str">
        <f>IF('2a Data Collection'!C1401="","",'2a Data Collection'!C1401)</f>
        <v/>
      </c>
    </row>
    <row r="1402" spans="1:2" x14ac:dyDescent="0.25">
      <c r="A1402" s="78">
        <v>1401</v>
      </c>
      <c r="B1402" s="85" t="str">
        <f>IF('2a Data Collection'!C1402="","",'2a Data Collection'!C1402)</f>
        <v/>
      </c>
    </row>
    <row r="1403" spans="1:2" x14ac:dyDescent="0.25">
      <c r="A1403" s="78">
        <v>1402</v>
      </c>
      <c r="B1403" s="85" t="str">
        <f>IF('2a Data Collection'!C1403="","",'2a Data Collection'!C1403)</f>
        <v/>
      </c>
    </row>
    <row r="1404" spans="1:2" x14ac:dyDescent="0.25">
      <c r="A1404" s="78">
        <v>1403</v>
      </c>
      <c r="B1404" s="85" t="str">
        <f>IF('2a Data Collection'!C1404="","",'2a Data Collection'!C1404)</f>
        <v/>
      </c>
    </row>
    <row r="1405" spans="1:2" x14ac:dyDescent="0.25">
      <c r="A1405" s="78">
        <v>1404</v>
      </c>
      <c r="B1405" s="85" t="str">
        <f>IF('2a Data Collection'!C1405="","",'2a Data Collection'!C1405)</f>
        <v/>
      </c>
    </row>
    <row r="1406" spans="1:2" x14ac:dyDescent="0.25">
      <c r="A1406" s="78">
        <v>1405</v>
      </c>
      <c r="B1406" s="85" t="str">
        <f>IF('2a Data Collection'!C1406="","",'2a Data Collection'!C1406)</f>
        <v/>
      </c>
    </row>
    <row r="1407" spans="1:2" x14ac:dyDescent="0.25">
      <c r="A1407" s="78">
        <v>1406</v>
      </c>
      <c r="B1407" s="85" t="str">
        <f>IF('2a Data Collection'!C1407="","",'2a Data Collection'!C1407)</f>
        <v/>
      </c>
    </row>
    <row r="1408" spans="1:2" x14ac:dyDescent="0.25">
      <c r="A1408" s="78">
        <v>1407</v>
      </c>
      <c r="B1408" s="85" t="str">
        <f>IF('2a Data Collection'!C1408="","",'2a Data Collection'!C1408)</f>
        <v/>
      </c>
    </row>
    <row r="1409" spans="1:2" x14ac:dyDescent="0.25">
      <c r="A1409" s="78">
        <v>1408</v>
      </c>
      <c r="B1409" s="85" t="str">
        <f>IF('2a Data Collection'!C1409="","",'2a Data Collection'!C1409)</f>
        <v/>
      </c>
    </row>
    <row r="1410" spans="1:2" x14ac:dyDescent="0.25">
      <c r="A1410" s="78">
        <v>1409</v>
      </c>
      <c r="B1410" s="85" t="str">
        <f>IF('2a Data Collection'!C1410="","",'2a Data Collection'!C1410)</f>
        <v/>
      </c>
    </row>
    <row r="1411" spans="1:2" x14ac:dyDescent="0.25">
      <c r="A1411" s="78">
        <v>1410</v>
      </c>
      <c r="B1411" s="85" t="str">
        <f>IF('2a Data Collection'!C1411="","",'2a Data Collection'!C1411)</f>
        <v/>
      </c>
    </row>
    <row r="1412" spans="1:2" x14ac:dyDescent="0.25">
      <c r="A1412" s="78">
        <v>1411</v>
      </c>
      <c r="B1412" s="85" t="str">
        <f>IF('2a Data Collection'!C1412="","",'2a Data Collection'!C1412)</f>
        <v/>
      </c>
    </row>
    <row r="1413" spans="1:2" x14ac:dyDescent="0.25">
      <c r="A1413" s="78">
        <v>1412</v>
      </c>
      <c r="B1413" s="85" t="str">
        <f>IF('2a Data Collection'!C1413="","",'2a Data Collection'!C1413)</f>
        <v/>
      </c>
    </row>
    <row r="1414" spans="1:2" x14ac:dyDescent="0.25">
      <c r="A1414" s="78">
        <v>1413</v>
      </c>
      <c r="B1414" s="85" t="str">
        <f>IF('2a Data Collection'!C1414="","",'2a Data Collection'!C1414)</f>
        <v/>
      </c>
    </row>
    <row r="1415" spans="1:2" x14ac:dyDescent="0.25">
      <c r="A1415" s="78">
        <v>1414</v>
      </c>
      <c r="B1415" s="85" t="str">
        <f>IF('2a Data Collection'!C1415="","",'2a Data Collection'!C1415)</f>
        <v/>
      </c>
    </row>
    <row r="1416" spans="1:2" x14ac:dyDescent="0.25">
      <c r="A1416" s="78">
        <v>1415</v>
      </c>
      <c r="B1416" s="85" t="str">
        <f>IF('2a Data Collection'!C1416="","",'2a Data Collection'!C1416)</f>
        <v/>
      </c>
    </row>
    <row r="1417" spans="1:2" x14ac:dyDescent="0.25">
      <c r="A1417" s="78">
        <v>1416</v>
      </c>
      <c r="B1417" s="85" t="str">
        <f>IF('2a Data Collection'!C1417="","",'2a Data Collection'!C1417)</f>
        <v/>
      </c>
    </row>
    <row r="1418" spans="1:2" x14ac:dyDescent="0.25">
      <c r="A1418" s="78">
        <v>1417</v>
      </c>
      <c r="B1418" s="85" t="str">
        <f>IF('2a Data Collection'!C1418="","",'2a Data Collection'!C1418)</f>
        <v/>
      </c>
    </row>
    <row r="1419" spans="1:2" x14ac:dyDescent="0.25">
      <c r="A1419" s="78">
        <v>1418</v>
      </c>
      <c r="B1419" s="85" t="str">
        <f>IF('2a Data Collection'!C1419="","",'2a Data Collection'!C1419)</f>
        <v/>
      </c>
    </row>
    <row r="1420" spans="1:2" x14ac:dyDescent="0.25">
      <c r="A1420" s="78">
        <v>1419</v>
      </c>
      <c r="B1420" s="85" t="str">
        <f>IF('2a Data Collection'!C1420="","",'2a Data Collection'!C1420)</f>
        <v/>
      </c>
    </row>
    <row r="1421" spans="1:2" x14ac:dyDescent="0.25">
      <c r="A1421" s="78">
        <v>1420</v>
      </c>
      <c r="B1421" s="85" t="str">
        <f>IF('2a Data Collection'!C1421="","",'2a Data Collection'!C1421)</f>
        <v/>
      </c>
    </row>
    <row r="1422" spans="1:2" x14ac:dyDescent="0.25">
      <c r="A1422" s="78">
        <v>1421</v>
      </c>
      <c r="B1422" s="85" t="str">
        <f>IF('2a Data Collection'!C1422="","",'2a Data Collection'!C1422)</f>
        <v/>
      </c>
    </row>
    <row r="1423" spans="1:2" x14ac:dyDescent="0.25">
      <c r="A1423" s="78">
        <v>1422</v>
      </c>
      <c r="B1423" s="85" t="str">
        <f>IF('2a Data Collection'!C1423="","",'2a Data Collection'!C1423)</f>
        <v/>
      </c>
    </row>
    <row r="1424" spans="1:2" x14ac:dyDescent="0.25">
      <c r="A1424" s="78">
        <v>1423</v>
      </c>
      <c r="B1424" s="85" t="str">
        <f>IF('2a Data Collection'!C1424="","",'2a Data Collection'!C1424)</f>
        <v/>
      </c>
    </row>
    <row r="1425" spans="1:2" x14ac:dyDescent="0.25">
      <c r="A1425" s="78">
        <v>1424</v>
      </c>
      <c r="B1425" s="85" t="str">
        <f>IF('2a Data Collection'!C1425="","",'2a Data Collection'!C1425)</f>
        <v/>
      </c>
    </row>
    <row r="1426" spans="1:2" x14ac:dyDescent="0.25">
      <c r="A1426" s="78">
        <v>1425</v>
      </c>
      <c r="B1426" s="85" t="str">
        <f>IF('2a Data Collection'!C1426="","",'2a Data Collection'!C1426)</f>
        <v/>
      </c>
    </row>
    <row r="1427" spans="1:2" x14ac:dyDescent="0.25">
      <c r="A1427" s="78">
        <v>1426</v>
      </c>
      <c r="B1427" s="85" t="str">
        <f>IF('2a Data Collection'!C1427="","",'2a Data Collection'!C1427)</f>
        <v/>
      </c>
    </row>
    <row r="1428" spans="1:2" x14ac:dyDescent="0.25">
      <c r="A1428" s="78">
        <v>1427</v>
      </c>
      <c r="B1428" s="85" t="str">
        <f>IF('2a Data Collection'!C1428="","",'2a Data Collection'!C1428)</f>
        <v/>
      </c>
    </row>
    <row r="1429" spans="1:2" x14ac:dyDescent="0.25">
      <c r="A1429" s="78">
        <v>1428</v>
      </c>
      <c r="B1429" s="85" t="str">
        <f>IF('2a Data Collection'!C1429="","",'2a Data Collection'!C1429)</f>
        <v/>
      </c>
    </row>
    <row r="1430" spans="1:2" x14ac:dyDescent="0.25">
      <c r="A1430" s="78">
        <v>1429</v>
      </c>
      <c r="B1430" s="85" t="str">
        <f>IF('2a Data Collection'!C1430="","",'2a Data Collection'!C1430)</f>
        <v/>
      </c>
    </row>
    <row r="1431" spans="1:2" x14ac:dyDescent="0.25">
      <c r="A1431" s="78">
        <v>1430</v>
      </c>
      <c r="B1431" s="85" t="str">
        <f>IF('2a Data Collection'!C1431="","",'2a Data Collection'!C1431)</f>
        <v/>
      </c>
    </row>
    <row r="1432" spans="1:2" x14ac:dyDescent="0.25">
      <c r="A1432" s="78">
        <v>1431</v>
      </c>
      <c r="B1432" s="85" t="str">
        <f>IF('2a Data Collection'!C1432="","",'2a Data Collection'!C1432)</f>
        <v/>
      </c>
    </row>
    <row r="1433" spans="1:2" x14ac:dyDescent="0.25">
      <c r="A1433" s="78">
        <v>1432</v>
      </c>
      <c r="B1433" s="85" t="str">
        <f>IF('2a Data Collection'!C1433="","",'2a Data Collection'!C1433)</f>
        <v/>
      </c>
    </row>
    <row r="1434" spans="1:2" x14ac:dyDescent="0.25">
      <c r="A1434" s="78">
        <v>1433</v>
      </c>
      <c r="B1434" s="85" t="str">
        <f>IF('2a Data Collection'!C1434="","",'2a Data Collection'!C1434)</f>
        <v/>
      </c>
    </row>
    <row r="1435" spans="1:2" x14ac:dyDescent="0.25">
      <c r="A1435" s="78">
        <v>1434</v>
      </c>
      <c r="B1435" s="85" t="str">
        <f>IF('2a Data Collection'!C1435="","",'2a Data Collection'!C1435)</f>
        <v/>
      </c>
    </row>
    <row r="1436" spans="1:2" x14ac:dyDescent="0.25">
      <c r="A1436" s="78">
        <v>1435</v>
      </c>
      <c r="B1436" s="85" t="str">
        <f>IF('2a Data Collection'!C1436="","",'2a Data Collection'!C1436)</f>
        <v/>
      </c>
    </row>
    <row r="1437" spans="1:2" x14ac:dyDescent="0.25">
      <c r="A1437" s="78">
        <v>1436</v>
      </c>
      <c r="B1437" s="85" t="str">
        <f>IF('2a Data Collection'!C1437="","",'2a Data Collection'!C1437)</f>
        <v/>
      </c>
    </row>
    <row r="1438" spans="1:2" x14ac:dyDescent="0.25">
      <c r="A1438" s="78">
        <v>1437</v>
      </c>
      <c r="B1438" s="85" t="str">
        <f>IF('2a Data Collection'!C1438="","",'2a Data Collection'!C1438)</f>
        <v/>
      </c>
    </row>
    <row r="1439" spans="1:2" x14ac:dyDescent="0.25">
      <c r="A1439" s="78">
        <v>1438</v>
      </c>
      <c r="B1439" s="85" t="str">
        <f>IF('2a Data Collection'!C1439="","",'2a Data Collection'!C1439)</f>
        <v/>
      </c>
    </row>
    <row r="1440" spans="1:2" x14ac:dyDescent="0.25">
      <c r="A1440" s="78">
        <v>1439</v>
      </c>
      <c r="B1440" s="85" t="str">
        <f>IF('2a Data Collection'!C1440="","",'2a Data Collection'!C1440)</f>
        <v/>
      </c>
    </row>
    <row r="1441" spans="1:2" x14ac:dyDescent="0.25">
      <c r="A1441" s="78">
        <v>1440</v>
      </c>
      <c r="B1441" s="85" t="str">
        <f>IF('2a Data Collection'!C1441="","",'2a Data Collection'!C1441)</f>
        <v/>
      </c>
    </row>
    <row r="1442" spans="1:2" x14ac:dyDescent="0.25">
      <c r="A1442" s="78">
        <v>1441</v>
      </c>
      <c r="B1442" s="85" t="str">
        <f>IF('2a Data Collection'!C1442="","",'2a Data Collection'!C1442)</f>
        <v/>
      </c>
    </row>
    <row r="1443" spans="1:2" x14ac:dyDescent="0.25">
      <c r="A1443" s="78">
        <v>1442</v>
      </c>
      <c r="B1443" s="85" t="str">
        <f>IF('2a Data Collection'!C1443="","",'2a Data Collection'!C1443)</f>
        <v/>
      </c>
    </row>
    <row r="1444" spans="1:2" x14ac:dyDescent="0.25">
      <c r="A1444" s="78">
        <v>1443</v>
      </c>
      <c r="B1444" s="85" t="str">
        <f>IF('2a Data Collection'!C1444="","",'2a Data Collection'!C1444)</f>
        <v/>
      </c>
    </row>
    <row r="1445" spans="1:2" x14ac:dyDescent="0.25">
      <c r="A1445" s="78">
        <v>1444</v>
      </c>
      <c r="B1445" s="85" t="str">
        <f>IF('2a Data Collection'!C1445="","",'2a Data Collection'!C1445)</f>
        <v/>
      </c>
    </row>
    <row r="1446" spans="1:2" x14ac:dyDescent="0.25">
      <c r="A1446" s="78">
        <v>1445</v>
      </c>
      <c r="B1446" s="85" t="str">
        <f>IF('2a Data Collection'!C1446="","",'2a Data Collection'!C1446)</f>
        <v/>
      </c>
    </row>
    <row r="1447" spans="1:2" x14ac:dyDescent="0.25">
      <c r="A1447" s="78">
        <v>1446</v>
      </c>
      <c r="B1447" s="85" t="str">
        <f>IF('2a Data Collection'!C1447="","",'2a Data Collection'!C1447)</f>
        <v/>
      </c>
    </row>
    <row r="1448" spans="1:2" x14ac:dyDescent="0.25">
      <c r="A1448" s="78">
        <v>1447</v>
      </c>
      <c r="B1448" s="85" t="str">
        <f>IF('2a Data Collection'!C1448="","",'2a Data Collection'!C1448)</f>
        <v/>
      </c>
    </row>
    <row r="1449" spans="1:2" x14ac:dyDescent="0.25">
      <c r="A1449" s="78">
        <v>1448</v>
      </c>
      <c r="B1449" s="85" t="str">
        <f>IF('2a Data Collection'!C1449="","",'2a Data Collection'!C1449)</f>
        <v/>
      </c>
    </row>
    <row r="1450" spans="1:2" x14ac:dyDescent="0.25">
      <c r="A1450" s="78">
        <v>1449</v>
      </c>
      <c r="B1450" s="85" t="str">
        <f>IF('2a Data Collection'!C1450="","",'2a Data Collection'!C1450)</f>
        <v/>
      </c>
    </row>
    <row r="1451" spans="1:2" x14ac:dyDescent="0.25">
      <c r="A1451" s="78">
        <v>1450</v>
      </c>
      <c r="B1451" s="85" t="str">
        <f>IF('2a Data Collection'!C1451="","",'2a Data Collection'!C1451)</f>
        <v/>
      </c>
    </row>
    <row r="1452" spans="1:2" x14ac:dyDescent="0.25">
      <c r="A1452" s="78">
        <v>1451</v>
      </c>
      <c r="B1452" s="85" t="str">
        <f>IF('2a Data Collection'!C1452="","",'2a Data Collection'!C1452)</f>
        <v/>
      </c>
    </row>
    <row r="1453" spans="1:2" x14ac:dyDescent="0.25">
      <c r="A1453" s="78">
        <v>1452</v>
      </c>
      <c r="B1453" s="85" t="str">
        <f>IF('2a Data Collection'!C1453="","",'2a Data Collection'!C1453)</f>
        <v/>
      </c>
    </row>
    <row r="1454" spans="1:2" x14ac:dyDescent="0.25">
      <c r="A1454" s="78">
        <v>1453</v>
      </c>
      <c r="B1454" s="85" t="str">
        <f>IF('2a Data Collection'!C1454="","",'2a Data Collection'!C1454)</f>
        <v/>
      </c>
    </row>
    <row r="1455" spans="1:2" x14ac:dyDescent="0.25">
      <c r="A1455" s="78">
        <v>1454</v>
      </c>
      <c r="B1455" s="85" t="str">
        <f>IF('2a Data Collection'!C1455="","",'2a Data Collection'!C1455)</f>
        <v/>
      </c>
    </row>
    <row r="1456" spans="1:2" x14ac:dyDescent="0.25">
      <c r="A1456" s="78">
        <v>1455</v>
      </c>
      <c r="B1456" s="85" t="str">
        <f>IF('2a Data Collection'!C1456="","",'2a Data Collection'!C1456)</f>
        <v/>
      </c>
    </row>
    <row r="1457" spans="1:2" x14ac:dyDescent="0.25">
      <c r="A1457" s="78">
        <v>1456</v>
      </c>
      <c r="B1457" s="85" t="str">
        <f>IF('2a Data Collection'!C1457="","",'2a Data Collection'!C1457)</f>
        <v/>
      </c>
    </row>
    <row r="1458" spans="1:2" x14ac:dyDescent="0.25">
      <c r="A1458" s="78">
        <v>1457</v>
      </c>
      <c r="B1458" s="85" t="str">
        <f>IF('2a Data Collection'!C1458="","",'2a Data Collection'!C1458)</f>
        <v/>
      </c>
    </row>
    <row r="1459" spans="1:2" x14ac:dyDescent="0.25">
      <c r="A1459" s="78">
        <v>1458</v>
      </c>
      <c r="B1459" s="85" t="str">
        <f>IF('2a Data Collection'!C1459="","",'2a Data Collection'!C1459)</f>
        <v/>
      </c>
    </row>
    <row r="1460" spans="1:2" x14ac:dyDescent="0.25">
      <c r="A1460" s="78">
        <v>1459</v>
      </c>
      <c r="B1460" s="85" t="str">
        <f>IF('2a Data Collection'!C1460="","",'2a Data Collection'!C1460)</f>
        <v/>
      </c>
    </row>
    <row r="1461" spans="1:2" x14ac:dyDescent="0.25">
      <c r="A1461" s="78">
        <v>1460</v>
      </c>
      <c r="B1461" s="85" t="str">
        <f>IF('2a Data Collection'!C1461="","",'2a Data Collection'!C1461)</f>
        <v/>
      </c>
    </row>
    <row r="1462" spans="1:2" x14ac:dyDescent="0.25">
      <c r="A1462" s="78">
        <v>1461</v>
      </c>
      <c r="B1462" s="85" t="str">
        <f>IF('2a Data Collection'!C1462="","",'2a Data Collection'!C1462)</f>
        <v/>
      </c>
    </row>
    <row r="1463" spans="1:2" x14ac:dyDescent="0.25">
      <c r="A1463" s="78">
        <v>1462</v>
      </c>
      <c r="B1463" s="85" t="str">
        <f>IF('2a Data Collection'!C1463="","",'2a Data Collection'!C1463)</f>
        <v/>
      </c>
    </row>
    <row r="1464" spans="1:2" x14ac:dyDescent="0.25">
      <c r="A1464" s="78">
        <v>1463</v>
      </c>
      <c r="B1464" s="85" t="str">
        <f>IF('2a Data Collection'!C1464="","",'2a Data Collection'!C1464)</f>
        <v/>
      </c>
    </row>
    <row r="1465" spans="1:2" x14ac:dyDescent="0.25">
      <c r="A1465" s="78">
        <v>1464</v>
      </c>
      <c r="B1465" s="85" t="str">
        <f>IF('2a Data Collection'!C1465="","",'2a Data Collection'!C1465)</f>
        <v/>
      </c>
    </row>
    <row r="1466" spans="1:2" x14ac:dyDescent="0.25">
      <c r="A1466" s="78">
        <v>1465</v>
      </c>
      <c r="B1466" s="85" t="str">
        <f>IF('2a Data Collection'!C1466="","",'2a Data Collection'!C1466)</f>
        <v/>
      </c>
    </row>
    <row r="1467" spans="1:2" x14ac:dyDescent="0.25">
      <c r="A1467" s="78">
        <v>1466</v>
      </c>
      <c r="B1467" s="85" t="str">
        <f>IF('2a Data Collection'!C1467="","",'2a Data Collection'!C1467)</f>
        <v/>
      </c>
    </row>
    <row r="1468" spans="1:2" x14ac:dyDescent="0.25">
      <c r="A1468" s="78">
        <v>1467</v>
      </c>
      <c r="B1468" s="85" t="str">
        <f>IF('2a Data Collection'!C1468="","",'2a Data Collection'!C1468)</f>
        <v/>
      </c>
    </row>
    <row r="1469" spans="1:2" x14ac:dyDescent="0.25">
      <c r="A1469" s="78">
        <v>1468</v>
      </c>
      <c r="B1469" s="85" t="str">
        <f>IF('2a Data Collection'!C1469="","",'2a Data Collection'!C1469)</f>
        <v/>
      </c>
    </row>
    <row r="1470" spans="1:2" x14ac:dyDescent="0.25">
      <c r="A1470" s="78">
        <v>1469</v>
      </c>
      <c r="B1470" s="85" t="str">
        <f>IF('2a Data Collection'!C1470="","",'2a Data Collection'!C1470)</f>
        <v/>
      </c>
    </row>
    <row r="1471" spans="1:2" x14ac:dyDescent="0.25">
      <c r="A1471" s="78">
        <v>1470</v>
      </c>
      <c r="B1471" s="85" t="str">
        <f>IF('2a Data Collection'!C1471="","",'2a Data Collection'!C1471)</f>
        <v/>
      </c>
    </row>
    <row r="1472" spans="1:2" x14ac:dyDescent="0.25">
      <c r="A1472" s="78">
        <v>1471</v>
      </c>
      <c r="B1472" s="85" t="str">
        <f>IF('2a Data Collection'!C1472="","",'2a Data Collection'!C1472)</f>
        <v/>
      </c>
    </row>
    <row r="1473" spans="1:2" x14ac:dyDescent="0.25">
      <c r="A1473" s="78">
        <v>1472</v>
      </c>
      <c r="B1473" s="85" t="str">
        <f>IF('2a Data Collection'!C1473="","",'2a Data Collection'!C1473)</f>
        <v/>
      </c>
    </row>
    <row r="1474" spans="1:2" x14ac:dyDescent="0.25">
      <c r="A1474" s="78">
        <v>1473</v>
      </c>
      <c r="B1474" s="85" t="str">
        <f>IF('2a Data Collection'!C1474="","",'2a Data Collection'!C1474)</f>
        <v/>
      </c>
    </row>
    <row r="1475" spans="1:2" x14ac:dyDescent="0.25">
      <c r="A1475" s="78">
        <v>1474</v>
      </c>
      <c r="B1475" s="85" t="str">
        <f>IF('2a Data Collection'!C1475="","",'2a Data Collection'!C1475)</f>
        <v/>
      </c>
    </row>
    <row r="1476" spans="1:2" x14ac:dyDescent="0.25">
      <c r="A1476" s="78">
        <v>1475</v>
      </c>
      <c r="B1476" s="85" t="str">
        <f>IF('2a Data Collection'!C1476="","",'2a Data Collection'!C1476)</f>
        <v/>
      </c>
    </row>
    <row r="1477" spans="1:2" x14ac:dyDescent="0.25">
      <c r="A1477" s="78">
        <v>1476</v>
      </c>
      <c r="B1477" s="85" t="str">
        <f>IF('2a Data Collection'!C1477="","",'2a Data Collection'!C1477)</f>
        <v/>
      </c>
    </row>
    <row r="1478" spans="1:2" x14ac:dyDescent="0.25">
      <c r="A1478" s="78">
        <v>1477</v>
      </c>
      <c r="B1478" s="85" t="str">
        <f>IF('2a Data Collection'!C1478="","",'2a Data Collection'!C1478)</f>
        <v/>
      </c>
    </row>
    <row r="1479" spans="1:2" x14ac:dyDescent="0.25">
      <c r="A1479" s="78">
        <v>1478</v>
      </c>
      <c r="B1479" s="85" t="str">
        <f>IF('2a Data Collection'!C1479="","",'2a Data Collection'!C1479)</f>
        <v/>
      </c>
    </row>
    <row r="1480" spans="1:2" x14ac:dyDescent="0.25">
      <c r="A1480" s="78">
        <v>1479</v>
      </c>
      <c r="B1480" s="85" t="str">
        <f>IF('2a Data Collection'!C1480="","",'2a Data Collection'!C1480)</f>
        <v/>
      </c>
    </row>
    <row r="1481" spans="1:2" x14ac:dyDescent="0.25">
      <c r="A1481" s="78">
        <v>1480</v>
      </c>
      <c r="B1481" s="85" t="str">
        <f>IF('2a Data Collection'!C1481="","",'2a Data Collection'!C1481)</f>
        <v/>
      </c>
    </row>
    <row r="1482" spans="1:2" x14ac:dyDescent="0.25">
      <c r="A1482" s="78">
        <v>1481</v>
      </c>
      <c r="B1482" s="85" t="str">
        <f>IF('2a Data Collection'!C1482="","",'2a Data Collection'!C1482)</f>
        <v/>
      </c>
    </row>
    <row r="1483" spans="1:2" x14ac:dyDescent="0.25">
      <c r="A1483" s="78">
        <v>1482</v>
      </c>
      <c r="B1483" s="85" t="str">
        <f>IF('2a Data Collection'!C1483="","",'2a Data Collection'!C1483)</f>
        <v/>
      </c>
    </row>
    <row r="1484" spans="1:2" x14ac:dyDescent="0.25">
      <c r="A1484" s="78">
        <v>1483</v>
      </c>
      <c r="B1484" s="85" t="str">
        <f>IF('2a Data Collection'!C1484="","",'2a Data Collection'!C1484)</f>
        <v/>
      </c>
    </row>
    <row r="1485" spans="1:2" x14ac:dyDescent="0.25">
      <c r="A1485" s="78">
        <v>1484</v>
      </c>
      <c r="B1485" s="85" t="str">
        <f>IF('2a Data Collection'!C1485="","",'2a Data Collection'!C1485)</f>
        <v/>
      </c>
    </row>
    <row r="1486" spans="1:2" x14ac:dyDescent="0.25">
      <c r="A1486" s="78">
        <v>1485</v>
      </c>
      <c r="B1486" s="85" t="str">
        <f>IF('2a Data Collection'!C1486="","",'2a Data Collection'!C1486)</f>
        <v/>
      </c>
    </row>
    <row r="1487" spans="1:2" x14ac:dyDescent="0.25">
      <c r="A1487" s="78">
        <v>1486</v>
      </c>
      <c r="B1487" s="85" t="str">
        <f>IF('2a Data Collection'!C1487="","",'2a Data Collection'!C1487)</f>
        <v/>
      </c>
    </row>
    <row r="1488" spans="1:2" x14ac:dyDescent="0.25">
      <c r="A1488" s="78">
        <v>1487</v>
      </c>
      <c r="B1488" s="85" t="str">
        <f>IF('2a Data Collection'!C1488="","",'2a Data Collection'!C1488)</f>
        <v/>
      </c>
    </row>
    <row r="1489" spans="1:2" x14ac:dyDescent="0.25">
      <c r="A1489" s="78">
        <v>1488</v>
      </c>
      <c r="B1489" s="85" t="str">
        <f>IF('2a Data Collection'!C1489="","",'2a Data Collection'!C1489)</f>
        <v/>
      </c>
    </row>
    <row r="1490" spans="1:2" x14ac:dyDescent="0.25">
      <c r="A1490" s="78">
        <v>1489</v>
      </c>
      <c r="B1490" s="85" t="str">
        <f>IF('2a Data Collection'!C1490="","",'2a Data Collection'!C1490)</f>
        <v/>
      </c>
    </row>
    <row r="1491" spans="1:2" x14ac:dyDescent="0.25">
      <c r="A1491" s="78">
        <v>1490</v>
      </c>
      <c r="B1491" s="85" t="str">
        <f>IF('2a Data Collection'!C1491="","",'2a Data Collection'!C1491)</f>
        <v/>
      </c>
    </row>
    <row r="1492" spans="1:2" x14ac:dyDescent="0.25">
      <c r="A1492" s="78">
        <v>1491</v>
      </c>
      <c r="B1492" s="85" t="str">
        <f>IF('2a Data Collection'!C1492="","",'2a Data Collection'!C1492)</f>
        <v/>
      </c>
    </row>
    <row r="1493" spans="1:2" x14ac:dyDescent="0.25">
      <c r="A1493" s="78">
        <v>1492</v>
      </c>
      <c r="B1493" s="85" t="str">
        <f>IF('2a Data Collection'!C1493="","",'2a Data Collection'!C1493)</f>
        <v/>
      </c>
    </row>
    <row r="1494" spans="1:2" x14ac:dyDescent="0.25">
      <c r="A1494" s="78">
        <v>1493</v>
      </c>
      <c r="B1494" s="85" t="str">
        <f>IF('2a Data Collection'!C1494="","",'2a Data Collection'!C1494)</f>
        <v/>
      </c>
    </row>
    <row r="1495" spans="1:2" x14ac:dyDescent="0.25">
      <c r="A1495" s="78">
        <v>1494</v>
      </c>
      <c r="B1495" s="85" t="str">
        <f>IF('2a Data Collection'!C1495="","",'2a Data Collection'!C1495)</f>
        <v/>
      </c>
    </row>
    <row r="1496" spans="1:2" x14ac:dyDescent="0.25">
      <c r="A1496" s="78">
        <v>1495</v>
      </c>
      <c r="B1496" s="85" t="str">
        <f>IF('2a Data Collection'!C1496="","",'2a Data Collection'!C1496)</f>
        <v/>
      </c>
    </row>
    <row r="1497" spans="1:2" x14ac:dyDescent="0.25">
      <c r="A1497" s="78">
        <v>1496</v>
      </c>
      <c r="B1497" s="85" t="str">
        <f>IF('2a Data Collection'!C1497="","",'2a Data Collection'!C1497)</f>
        <v/>
      </c>
    </row>
    <row r="1498" spans="1:2" x14ac:dyDescent="0.25">
      <c r="A1498" s="78">
        <v>1497</v>
      </c>
      <c r="B1498" s="85" t="str">
        <f>IF('2a Data Collection'!C1498="","",'2a Data Collection'!C1498)</f>
        <v/>
      </c>
    </row>
    <row r="1499" spans="1:2" x14ac:dyDescent="0.25">
      <c r="A1499" s="78">
        <v>1498</v>
      </c>
      <c r="B1499" s="85" t="str">
        <f>IF('2a Data Collection'!C1499="","",'2a Data Collection'!C1499)</f>
        <v/>
      </c>
    </row>
    <row r="1500" spans="1:2" x14ac:dyDescent="0.25">
      <c r="A1500" s="78">
        <v>1499</v>
      </c>
      <c r="B1500" s="85" t="str">
        <f>IF('2a Data Collection'!C1500="","",'2a Data Collection'!C1500)</f>
        <v/>
      </c>
    </row>
    <row r="1501" spans="1:2" x14ac:dyDescent="0.25">
      <c r="A1501" s="78">
        <v>1500</v>
      </c>
      <c r="B1501" s="85" t="str">
        <f>IF('2a Data Collection'!C1501="","",'2a Data Collection'!C1501)</f>
        <v/>
      </c>
    </row>
    <row r="1502" spans="1:2" x14ac:dyDescent="0.25">
      <c r="A1502" s="78">
        <v>1501</v>
      </c>
      <c r="B1502" s="85" t="str">
        <f>IF('2a Data Collection'!C1502="","",'2a Data Collection'!C1502)</f>
        <v/>
      </c>
    </row>
    <row r="1503" spans="1:2" x14ac:dyDescent="0.25">
      <c r="A1503" s="78">
        <v>1502</v>
      </c>
      <c r="B1503" s="85" t="str">
        <f>IF('2a Data Collection'!C1503="","",'2a Data Collection'!C1503)</f>
        <v/>
      </c>
    </row>
    <row r="1504" spans="1:2" x14ac:dyDescent="0.25">
      <c r="A1504" s="78">
        <v>1503</v>
      </c>
      <c r="B1504" s="85" t="str">
        <f>IF('2a Data Collection'!C1504="","",'2a Data Collection'!C1504)</f>
        <v/>
      </c>
    </row>
    <row r="1505" spans="1:2" x14ac:dyDescent="0.25">
      <c r="A1505" s="78">
        <v>1504</v>
      </c>
      <c r="B1505" s="85" t="str">
        <f>IF('2a Data Collection'!C1505="","",'2a Data Collection'!C1505)</f>
        <v/>
      </c>
    </row>
    <row r="1506" spans="1:2" x14ac:dyDescent="0.25">
      <c r="A1506" s="78">
        <v>1505</v>
      </c>
      <c r="B1506" s="85" t="str">
        <f>IF('2a Data Collection'!C1506="","",'2a Data Collection'!C1506)</f>
        <v/>
      </c>
    </row>
    <row r="1507" spans="1:2" x14ac:dyDescent="0.25">
      <c r="A1507" s="78">
        <v>1506</v>
      </c>
      <c r="B1507" s="85" t="str">
        <f>IF('2a Data Collection'!C1507="","",'2a Data Collection'!C1507)</f>
        <v/>
      </c>
    </row>
    <row r="1508" spans="1:2" x14ac:dyDescent="0.25">
      <c r="A1508" s="78">
        <v>1507</v>
      </c>
      <c r="B1508" s="85" t="str">
        <f>IF('2a Data Collection'!C1508="","",'2a Data Collection'!C1508)</f>
        <v/>
      </c>
    </row>
    <row r="1509" spans="1:2" x14ac:dyDescent="0.25">
      <c r="A1509" s="78">
        <v>1508</v>
      </c>
      <c r="B1509" s="85" t="str">
        <f>IF('2a Data Collection'!C1509="","",'2a Data Collection'!C1509)</f>
        <v/>
      </c>
    </row>
    <row r="1510" spans="1:2" x14ac:dyDescent="0.25">
      <c r="A1510" s="78">
        <v>1509</v>
      </c>
      <c r="B1510" s="85" t="str">
        <f>IF('2a Data Collection'!C1510="","",'2a Data Collection'!C1510)</f>
        <v/>
      </c>
    </row>
    <row r="1511" spans="1:2" x14ac:dyDescent="0.25">
      <c r="A1511" s="78">
        <v>1510</v>
      </c>
      <c r="B1511" s="85" t="str">
        <f>IF('2a Data Collection'!C1511="","",'2a Data Collection'!C1511)</f>
        <v/>
      </c>
    </row>
    <row r="1512" spans="1:2" x14ac:dyDescent="0.25">
      <c r="A1512" s="78">
        <v>1511</v>
      </c>
      <c r="B1512" s="85" t="str">
        <f>IF('2a Data Collection'!C1512="","",'2a Data Collection'!C1512)</f>
        <v/>
      </c>
    </row>
    <row r="1513" spans="1:2" x14ac:dyDescent="0.25">
      <c r="A1513" s="78">
        <v>1512</v>
      </c>
      <c r="B1513" s="85" t="str">
        <f>IF('2a Data Collection'!C1513="","",'2a Data Collection'!C1513)</f>
        <v/>
      </c>
    </row>
    <row r="1514" spans="1:2" x14ac:dyDescent="0.25">
      <c r="A1514" s="78">
        <v>1513</v>
      </c>
      <c r="B1514" s="85" t="str">
        <f>IF('2a Data Collection'!C1514="","",'2a Data Collection'!C1514)</f>
        <v/>
      </c>
    </row>
    <row r="1515" spans="1:2" x14ac:dyDescent="0.25">
      <c r="A1515" s="78">
        <v>1514</v>
      </c>
      <c r="B1515" s="85" t="str">
        <f>IF('2a Data Collection'!C1515="","",'2a Data Collection'!C1515)</f>
        <v/>
      </c>
    </row>
    <row r="1516" spans="1:2" x14ac:dyDescent="0.25">
      <c r="A1516" s="78">
        <v>1515</v>
      </c>
      <c r="B1516" s="85" t="str">
        <f>IF('2a Data Collection'!C1516="","",'2a Data Collection'!C1516)</f>
        <v/>
      </c>
    </row>
    <row r="1517" spans="1:2" x14ac:dyDescent="0.25">
      <c r="A1517" s="78">
        <v>1516</v>
      </c>
      <c r="B1517" s="85" t="str">
        <f>IF('2a Data Collection'!C1517="","",'2a Data Collection'!C1517)</f>
        <v/>
      </c>
    </row>
    <row r="1518" spans="1:2" x14ac:dyDescent="0.25">
      <c r="A1518" s="78">
        <v>1517</v>
      </c>
      <c r="B1518" s="85" t="str">
        <f>IF('2a Data Collection'!C1518="","",'2a Data Collection'!C1518)</f>
        <v/>
      </c>
    </row>
    <row r="1519" spans="1:2" x14ac:dyDescent="0.25">
      <c r="A1519" s="78">
        <v>1518</v>
      </c>
      <c r="B1519" s="85" t="str">
        <f>IF('2a Data Collection'!C1519="","",'2a Data Collection'!C1519)</f>
        <v/>
      </c>
    </row>
    <row r="1520" spans="1:2" x14ac:dyDescent="0.25">
      <c r="A1520" s="78">
        <v>1519</v>
      </c>
      <c r="B1520" s="85" t="str">
        <f>IF('2a Data Collection'!C1520="","",'2a Data Collection'!C1520)</f>
        <v/>
      </c>
    </row>
    <row r="1521" spans="1:2" x14ac:dyDescent="0.25">
      <c r="A1521" s="78">
        <v>1520</v>
      </c>
      <c r="B1521" s="85" t="str">
        <f>IF('2a Data Collection'!C1521="","",'2a Data Collection'!C1521)</f>
        <v/>
      </c>
    </row>
    <row r="1522" spans="1:2" x14ac:dyDescent="0.25">
      <c r="A1522" s="78">
        <v>1521</v>
      </c>
      <c r="B1522" s="85" t="str">
        <f>IF('2a Data Collection'!C1522="","",'2a Data Collection'!C1522)</f>
        <v/>
      </c>
    </row>
    <row r="1523" spans="1:2" x14ac:dyDescent="0.25">
      <c r="A1523" s="78">
        <v>1522</v>
      </c>
      <c r="B1523" s="85" t="str">
        <f>IF('2a Data Collection'!C1523="","",'2a Data Collection'!C1523)</f>
        <v/>
      </c>
    </row>
    <row r="1524" spans="1:2" x14ac:dyDescent="0.25">
      <c r="A1524" s="78">
        <v>1523</v>
      </c>
      <c r="B1524" s="85" t="str">
        <f>IF('2a Data Collection'!C1524="","",'2a Data Collection'!C1524)</f>
        <v/>
      </c>
    </row>
    <row r="1525" spans="1:2" x14ac:dyDescent="0.25">
      <c r="A1525" s="78">
        <v>1524</v>
      </c>
      <c r="B1525" s="85" t="str">
        <f>IF('2a Data Collection'!C1525="","",'2a Data Collection'!C1525)</f>
        <v/>
      </c>
    </row>
    <row r="1526" spans="1:2" x14ac:dyDescent="0.25">
      <c r="A1526" s="78">
        <v>1525</v>
      </c>
      <c r="B1526" s="85" t="str">
        <f>IF('2a Data Collection'!C1526="","",'2a Data Collection'!C1526)</f>
        <v/>
      </c>
    </row>
    <row r="1527" spans="1:2" x14ac:dyDescent="0.25">
      <c r="A1527" s="78">
        <v>1526</v>
      </c>
      <c r="B1527" s="85" t="str">
        <f>IF('2a Data Collection'!C1527="","",'2a Data Collection'!C1527)</f>
        <v/>
      </c>
    </row>
    <row r="1528" spans="1:2" x14ac:dyDescent="0.25">
      <c r="A1528" s="78">
        <v>1527</v>
      </c>
      <c r="B1528" s="85" t="str">
        <f>IF('2a Data Collection'!C1528="","",'2a Data Collection'!C1528)</f>
        <v/>
      </c>
    </row>
    <row r="1529" spans="1:2" x14ac:dyDescent="0.25">
      <c r="A1529" s="78">
        <v>1528</v>
      </c>
      <c r="B1529" s="85" t="str">
        <f>IF('2a Data Collection'!C1529="","",'2a Data Collection'!C1529)</f>
        <v/>
      </c>
    </row>
    <row r="1530" spans="1:2" x14ac:dyDescent="0.25">
      <c r="A1530" s="78">
        <v>1529</v>
      </c>
      <c r="B1530" s="85" t="str">
        <f>IF('2a Data Collection'!C1530="","",'2a Data Collection'!C1530)</f>
        <v/>
      </c>
    </row>
    <row r="1531" spans="1:2" x14ac:dyDescent="0.25">
      <c r="A1531" s="78">
        <v>1530</v>
      </c>
      <c r="B1531" s="85" t="str">
        <f>IF('2a Data Collection'!C1531="","",'2a Data Collection'!C1531)</f>
        <v/>
      </c>
    </row>
    <row r="1532" spans="1:2" x14ac:dyDescent="0.25">
      <c r="A1532" s="78">
        <v>1531</v>
      </c>
      <c r="B1532" s="85" t="str">
        <f>IF('2a Data Collection'!C1532="","",'2a Data Collection'!C1532)</f>
        <v/>
      </c>
    </row>
    <row r="1533" spans="1:2" x14ac:dyDescent="0.25">
      <c r="A1533" s="78">
        <v>1532</v>
      </c>
      <c r="B1533" s="85" t="str">
        <f>IF('2a Data Collection'!C1533="","",'2a Data Collection'!C1533)</f>
        <v/>
      </c>
    </row>
    <row r="1534" spans="1:2" x14ac:dyDescent="0.25">
      <c r="A1534" s="78">
        <v>1533</v>
      </c>
      <c r="B1534" s="85" t="str">
        <f>IF('2a Data Collection'!C1534="","",'2a Data Collection'!C1534)</f>
        <v/>
      </c>
    </row>
    <row r="1535" spans="1:2" x14ac:dyDescent="0.25">
      <c r="A1535" s="78">
        <v>1534</v>
      </c>
      <c r="B1535" s="85" t="str">
        <f>IF('2a Data Collection'!C1535="","",'2a Data Collection'!C1535)</f>
        <v/>
      </c>
    </row>
    <row r="1536" spans="1:2" x14ac:dyDescent="0.25">
      <c r="A1536" s="78">
        <v>1535</v>
      </c>
      <c r="B1536" s="85" t="str">
        <f>IF('2a Data Collection'!C1536="","",'2a Data Collection'!C1536)</f>
        <v/>
      </c>
    </row>
    <row r="1537" spans="1:2" x14ac:dyDescent="0.25">
      <c r="A1537" s="78">
        <v>1536</v>
      </c>
      <c r="B1537" s="85" t="str">
        <f>IF('2a Data Collection'!C1537="","",'2a Data Collection'!C1537)</f>
        <v/>
      </c>
    </row>
    <row r="1538" spans="1:2" x14ac:dyDescent="0.25">
      <c r="A1538" s="78">
        <v>1537</v>
      </c>
      <c r="B1538" s="85" t="str">
        <f>IF('2a Data Collection'!C1538="","",'2a Data Collection'!C1538)</f>
        <v/>
      </c>
    </row>
    <row r="1539" spans="1:2" x14ac:dyDescent="0.25">
      <c r="A1539" s="78">
        <v>1538</v>
      </c>
      <c r="B1539" s="85" t="str">
        <f>IF('2a Data Collection'!C1539="","",'2a Data Collection'!C1539)</f>
        <v/>
      </c>
    </row>
    <row r="1540" spans="1:2" x14ac:dyDescent="0.25">
      <c r="A1540" s="78">
        <v>1539</v>
      </c>
      <c r="B1540" s="85" t="str">
        <f>IF('2a Data Collection'!C1540="","",'2a Data Collection'!C1540)</f>
        <v/>
      </c>
    </row>
    <row r="1541" spans="1:2" x14ac:dyDescent="0.25">
      <c r="A1541" s="78">
        <v>1540</v>
      </c>
      <c r="B1541" s="85" t="str">
        <f>IF('2a Data Collection'!C1541="","",'2a Data Collection'!C1541)</f>
        <v/>
      </c>
    </row>
    <row r="1542" spans="1:2" x14ac:dyDescent="0.25">
      <c r="A1542" s="78">
        <v>1541</v>
      </c>
      <c r="B1542" s="85" t="str">
        <f>IF('2a Data Collection'!C1542="","",'2a Data Collection'!C1542)</f>
        <v/>
      </c>
    </row>
    <row r="1543" spans="1:2" x14ac:dyDescent="0.25">
      <c r="A1543" s="78">
        <v>1542</v>
      </c>
      <c r="B1543" s="85" t="str">
        <f>IF('2a Data Collection'!C1543="","",'2a Data Collection'!C1543)</f>
        <v/>
      </c>
    </row>
    <row r="1544" spans="1:2" x14ac:dyDescent="0.25">
      <c r="A1544" s="78">
        <v>1543</v>
      </c>
      <c r="B1544" s="85" t="str">
        <f>IF('2a Data Collection'!C1544="","",'2a Data Collection'!C1544)</f>
        <v/>
      </c>
    </row>
    <row r="1545" spans="1:2" x14ac:dyDescent="0.25">
      <c r="A1545" s="78">
        <v>1544</v>
      </c>
      <c r="B1545" s="85" t="str">
        <f>IF('2a Data Collection'!C1545="","",'2a Data Collection'!C1545)</f>
        <v/>
      </c>
    </row>
    <row r="1546" spans="1:2" x14ac:dyDescent="0.25">
      <c r="A1546" s="78">
        <v>1545</v>
      </c>
      <c r="B1546" s="85" t="str">
        <f>IF('2a Data Collection'!C1546="","",'2a Data Collection'!C1546)</f>
        <v/>
      </c>
    </row>
    <row r="1547" spans="1:2" x14ac:dyDescent="0.25">
      <c r="A1547" s="78">
        <v>1546</v>
      </c>
      <c r="B1547" s="85" t="str">
        <f>IF('2a Data Collection'!C1547="","",'2a Data Collection'!C1547)</f>
        <v/>
      </c>
    </row>
    <row r="1548" spans="1:2" x14ac:dyDescent="0.25">
      <c r="A1548" s="78">
        <v>1547</v>
      </c>
      <c r="B1548" s="85" t="str">
        <f>IF('2a Data Collection'!C1548="","",'2a Data Collection'!C1548)</f>
        <v/>
      </c>
    </row>
    <row r="1549" spans="1:2" x14ac:dyDescent="0.25">
      <c r="A1549" s="78">
        <v>1548</v>
      </c>
      <c r="B1549" s="85" t="str">
        <f>IF('2a Data Collection'!C1549="","",'2a Data Collection'!C1549)</f>
        <v/>
      </c>
    </row>
    <row r="1550" spans="1:2" x14ac:dyDescent="0.25">
      <c r="A1550" s="78">
        <v>1549</v>
      </c>
      <c r="B1550" s="85" t="str">
        <f>IF('2a Data Collection'!C1550="","",'2a Data Collection'!C1550)</f>
        <v/>
      </c>
    </row>
    <row r="1551" spans="1:2" x14ac:dyDescent="0.25">
      <c r="A1551" s="78">
        <v>1550</v>
      </c>
      <c r="B1551" s="85" t="str">
        <f>IF('2a Data Collection'!C1551="","",'2a Data Collection'!C1551)</f>
        <v/>
      </c>
    </row>
    <row r="1552" spans="1:2" x14ac:dyDescent="0.25">
      <c r="A1552" s="78">
        <v>1551</v>
      </c>
      <c r="B1552" s="85" t="str">
        <f>IF('2a Data Collection'!C1552="","",'2a Data Collection'!C1552)</f>
        <v/>
      </c>
    </row>
    <row r="1553" spans="1:2" x14ac:dyDescent="0.25">
      <c r="A1553" s="78">
        <v>1552</v>
      </c>
      <c r="B1553" s="85" t="str">
        <f>IF('2a Data Collection'!C1553="","",'2a Data Collection'!C1553)</f>
        <v/>
      </c>
    </row>
    <row r="1554" spans="1:2" x14ac:dyDescent="0.25">
      <c r="A1554" s="78">
        <v>1553</v>
      </c>
      <c r="B1554" s="85" t="str">
        <f>IF('2a Data Collection'!C1554="","",'2a Data Collection'!C1554)</f>
        <v/>
      </c>
    </row>
    <row r="1555" spans="1:2" x14ac:dyDescent="0.25">
      <c r="A1555" s="78">
        <v>1554</v>
      </c>
      <c r="B1555" s="85" t="str">
        <f>IF('2a Data Collection'!C1555="","",'2a Data Collection'!C1555)</f>
        <v/>
      </c>
    </row>
    <row r="1556" spans="1:2" x14ac:dyDescent="0.25">
      <c r="A1556" s="78">
        <v>1555</v>
      </c>
      <c r="B1556" s="85" t="str">
        <f>IF('2a Data Collection'!C1556="","",'2a Data Collection'!C1556)</f>
        <v/>
      </c>
    </row>
    <row r="1557" spans="1:2" x14ac:dyDescent="0.25">
      <c r="A1557" s="78">
        <v>1556</v>
      </c>
      <c r="B1557" s="85" t="str">
        <f>IF('2a Data Collection'!C1557="","",'2a Data Collection'!C1557)</f>
        <v/>
      </c>
    </row>
    <row r="1558" spans="1:2" x14ac:dyDescent="0.25">
      <c r="A1558" s="78">
        <v>1557</v>
      </c>
      <c r="B1558" s="85" t="str">
        <f>IF('2a Data Collection'!C1558="","",'2a Data Collection'!C1558)</f>
        <v/>
      </c>
    </row>
    <row r="1559" spans="1:2" x14ac:dyDescent="0.25">
      <c r="A1559" s="78">
        <v>1558</v>
      </c>
      <c r="B1559" s="85" t="str">
        <f>IF('2a Data Collection'!C1559="","",'2a Data Collection'!C1559)</f>
        <v/>
      </c>
    </row>
    <row r="1560" spans="1:2" x14ac:dyDescent="0.25">
      <c r="A1560" s="78">
        <v>1559</v>
      </c>
      <c r="B1560" s="85" t="str">
        <f>IF('2a Data Collection'!C1560="","",'2a Data Collection'!C1560)</f>
        <v/>
      </c>
    </row>
    <row r="1561" spans="1:2" x14ac:dyDescent="0.25">
      <c r="A1561" s="78">
        <v>1560</v>
      </c>
      <c r="B1561" s="85" t="str">
        <f>IF('2a Data Collection'!C1561="","",'2a Data Collection'!C1561)</f>
        <v/>
      </c>
    </row>
    <row r="1562" spans="1:2" x14ac:dyDescent="0.25">
      <c r="A1562" s="78">
        <v>1561</v>
      </c>
      <c r="B1562" s="85" t="str">
        <f>IF('2a Data Collection'!C1562="","",'2a Data Collection'!C1562)</f>
        <v/>
      </c>
    </row>
    <row r="1563" spans="1:2" x14ac:dyDescent="0.25">
      <c r="A1563" s="78">
        <v>1562</v>
      </c>
      <c r="B1563" s="85" t="str">
        <f>IF('2a Data Collection'!C1563="","",'2a Data Collection'!C1563)</f>
        <v/>
      </c>
    </row>
    <row r="1564" spans="1:2" x14ac:dyDescent="0.25">
      <c r="A1564" s="78">
        <v>1563</v>
      </c>
      <c r="B1564" s="85" t="str">
        <f>IF('2a Data Collection'!C1564="","",'2a Data Collection'!C1564)</f>
        <v/>
      </c>
    </row>
    <row r="1565" spans="1:2" x14ac:dyDescent="0.25">
      <c r="A1565" s="78">
        <v>1564</v>
      </c>
      <c r="B1565" s="85" t="str">
        <f>IF('2a Data Collection'!C1565="","",'2a Data Collection'!C1565)</f>
        <v/>
      </c>
    </row>
    <row r="1566" spans="1:2" x14ac:dyDescent="0.25">
      <c r="A1566" s="78">
        <v>1565</v>
      </c>
      <c r="B1566" s="85" t="str">
        <f>IF('2a Data Collection'!C1566="","",'2a Data Collection'!C1566)</f>
        <v/>
      </c>
    </row>
    <row r="1567" spans="1:2" x14ac:dyDescent="0.25">
      <c r="A1567" s="78">
        <v>1566</v>
      </c>
      <c r="B1567" s="85" t="str">
        <f>IF('2a Data Collection'!C1567="","",'2a Data Collection'!C1567)</f>
        <v/>
      </c>
    </row>
    <row r="1568" spans="1:2" x14ac:dyDescent="0.25">
      <c r="A1568" s="78">
        <v>1567</v>
      </c>
      <c r="B1568" s="85" t="str">
        <f>IF('2a Data Collection'!C1568="","",'2a Data Collection'!C1568)</f>
        <v/>
      </c>
    </row>
    <row r="1569" spans="1:2" x14ac:dyDescent="0.25">
      <c r="A1569" s="78">
        <v>1568</v>
      </c>
      <c r="B1569" s="85" t="str">
        <f>IF('2a Data Collection'!C1569="","",'2a Data Collection'!C1569)</f>
        <v/>
      </c>
    </row>
    <row r="1570" spans="1:2" x14ac:dyDescent="0.25">
      <c r="A1570" s="78">
        <v>1569</v>
      </c>
      <c r="B1570" s="85" t="str">
        <f>IF('2a Data Collection'!C1570="","",'2a Data Collection'!C1570)</f>
        <v/>
      </c>
    </row>
    <row r="1571" spans="1:2" x14ac:dyDescent="0.25">
      <c r="A1571" s="78">
        <v>1570</v>
      </c>
      <c r="B1571" s="85" t="str">
        <f>IF('2a Data Collection'!C1571="","",'2a Data Collection'!C1571)</f>
        <v/>
      </c>
    </row>
    <row r="1572" spans="1:2" x14ac:dyDescent="0.25">
      <c r="A1572" s="78">
        <v>1571</v>
      </c>
      <c r="B1572" s="85" t="str">
        <f>IF('2a Data Collection'!C1572="","",'2a Data Collection'!C1572)</f>
        <v/>
      </c>
    </row>
    <row r="1573" spans="1:2" x14ac:dyDescent="0.25">
      <c r="A1573" s="78">
        <v>1572</v>
      </c>
      <c r="B1573" s="85" t="str">
        <f>IF('2a Data Collection'!C1573="","",'2a Data Collection'!C1573)</f>
        <v/>
      </c>
    </row>
    <row r="1574" spans="1:2" x14ac:dyDescent="0.25">
      <c r="A1574" s="78">
        <v>1573</v>
      </c>
      <c r="B1574" s="85" t="str">
        <f>IF('2a Data Collection'!C1574="","",'2a Data Collection'!C1574)</f>
        <v/>
      </c>
    </row>
    <row r="1575" spans="1:2" x14ac:dyDescent="0.25">
      <c r="A1575" s="78">
        <v>1574</v>
      </c>
      <c r="B1575" s="85" t="str">
        <f>IF('2a Data Collection'!C1575="","",'2a Data Collection'!C1575)</f>
        <v/>
      </c>
    </row>
    <row r="1576" spans="1:2" x14ac:dyDescent="0.25">
      <c r="A1576" s="78">
        <v>1575</v>
      </c>
      <c r="B1576" s="85" t="str">
        <f>IF('2a Data Collection'!C1576="","",'2a Data Collection'!C1576)</f>
        <v/>
      </c>
    </row>
    <row r="1577" spans="1:2" x14ac:dyDescent="0.25">
      <c r="A1577" s="78">
        <v>1576</v>
      </c>
      <c r="B1577" s="85" t="str">
        <f>IF('2a Data Collection'!C1577="","",'2a Data Collection'!C1577)</f>
        <v/>
      </c>
    </row>
    <row r="1578" spans="1:2" x14ac:dyDescent="0.25">
      <c r="A1578" s="78">
        <v>1577</v>
      </c>
      <c r="B1578" s="85" t="str">
        <f>IF('2a Data Collection'!C1578="","",'2a Data Collection'!C1578)</f>
        <v/>
      </c>
    </row>
    <row r="1579" spans="1:2" x14ac:dyDescent="0.25">
      <c r="A1579" s="78">
        <v>1578</v>
      </c>
      <c r="B1579" s="85" t="str">
        <f>IF('2a Data Collection'!C1579="","",'2a Data Collection'!C1579)</f>
        <v/>
      </c>
    </row>
    <row r="1580" spans="1:2" x14ac:dyDescent="0.25">
      <c r="A1580" s="78">
        <v>1579</v>
      </c>
      <c r="B1580" s="85" t="str">
        <f>IF('2a Data Collection'!C1580="","",'2a Data Collection'!C1580)</f>
        <v/>
      </c>
    </row>
    <row r="1581" spans="1:2" x14ac:dyDescent="0.25">
      <c r="A1581" s="78">
        <v>1580</v>
      </c>
      <c r="B1581" s="85" t="str">
        <f>IF('2a Data Collection'!C1581="","",'2a Data Collection'!C1581)</f>
        <v/>
      </c>
    </row>
    <row r="1582" spans="1:2" x14ac:dyDescent="0.25">
      <c r="A1582" s="78">
        <v>1581</v>
      </c>
      <c r="B1582" s="85" t="str">
        <f>IF('2a Data Collection'!C1582="","",'2a Data Collection'!C1582)</f>
        <v/>
      </c>
    </row>
    <row r="1583" spans="1:2" x14ac:dyDescent="0.25">
      <c r="A1583" s="78">
        <v>1582</v>
      </c>
      <c r="B1583" s="85" t="str">
        <f>IF('2a Data Collection'!C1583="","",'2a Data Collection'!C1583)</f>
        <v/>
      </c>
    </row>
    <row r="1584" spans="1:2" x14ac:dyDescent="0.25">
      <c r="A1584" s="78">
        <v>1583</v>
      </c>
      <c r="B1584" s="85" t="str">
        <f>IF('2a Data Collection'!C1584="","",'2a Data Collection'!C1584)</f>
        <v/>
      </c>
    </row>
    <row r="1585" spans="1:2" x14ac:dyDescent="0.25">
      <c r="A1585" s="78">
        <v>1584</v>
      </c>
      <c r="B1585" s="85" t="str">
        <f>IF('2a Data Collection'!C1585="","",'2a Data Collection'!C1585)</f>
        <v/>
      </c>
    </row>
    <row r="1586" spans="1:2" x14ac:dyDescent="0.25">
      <c r="A1586" s="78">
        <v>1585</v>
      </c>
      <c r="B1586" s="85" t="str">
        <f>IF('2a Data Collection'!C1586="","",'2a Data Collection'!C1586)</f>
        <v/>
      </c>
    </row>
    <row r="1587" spans="1:2" x14ac:dyDescent="0.25">
      <c r="A1587" s="78">
        <v>1586</v>
      </c>
      <c r="B1587" s="85" t="str">
        <f>IF('2a Data Collection'!C1587="","",'2a Data Collection'!C1587)</f>
        <v/>
      </c>
    </row>
    <row r="1588" spans="1:2" x14ac:dyDescent="0.25">
      <c r="A1588" s="78">
        <v>1587</v>
      </c>
      <c r="B1588" s="85" t="str">
        <f>IF('2a Data Collection'!C1588="","",'2a Data Collection'!C1588)</f>
        <v/>
      </c>
    </row>
    <row r="1589" spans="1:2" x14ac:dyDescent="0.25">
      <c r="A1589" s="78">
        <v>1588</v>
      </c>
      <c r="B1589" s="85" t="str">
        <f>IF('2a Data Collection'!C1589="","",'2a Data Collection'!C1589)</f>
        <v/>
      </c>
    </row>
    <row r="1590" spans="1:2" x14ac:dyDescent="0.25">
      <c r="A1590" s="78">
        <v>1589</v>
      </c>
      <c r="B1590" s="85" t="str">
        <f>IF('2a Data Collection'!C1590="","",'2a Data Collection'!C1590)</f>
        <v/>
      </c>
    </row>
    <row r="1591" spans="1:2" x14ac:dyDescent="0.25">
      <c r="A1591" s="78">
        <v>1590</v>
      </c>
      <c r="B1591" s="85" t="str">
        <f>IF('2a Data Collection'!C1591="","",'2a Data Collection'!C1591)</f>
        <v/>
      </c>
    </row>
    <row r="1592" spans="1:2" x14ac:dyDescent="0.25">
      <c r="A1592" s="78">
        <v>1591</v>
      </c>
      <c r="B1592" s="85" t="str">
        <f>IF('2a Data Collection'!C1592="","",'2a Data Collection'!C1592)</f>
        <v/>
      </c>
    </row>
    <row r="1593" spans="1:2" x14ac:dyDescent="0.25">
      <c r="A1593" s="78">
        <v>1592</v>
      </c>
      <c r="B1593" s="85" t="str">
        <f>IF('2a Data Collection'!C1593="","",'2a Data Collection'!C1593)</f>
        <v/>
      </c>
    </row>
    <row r="1594" spans="1:2" x14ac:dyDescent="0.25">
      <c r="A1594" s="78">
        <v>1593</v>
      </c>
      <c r="B1594" s="85" t="str">
        <f>IF('2a Data Collection'!C1594="","",'2a Data Collection'!C1594)</f>
        <v/>
      </c>
    </row>
    <row r="1595" spans="1:2" x14ac:dyDescent="0.25">
      <c r="A1595" s="78">
        <v>1594</v>
      </c>
      <c r="B1595" s="85" t="str">
        <f>IF('2a Data Collection'!C1595="","",'2a Data Collection'!C1595)</f>
        <v/>
      </c>
    </row>
    <row r="1596" spans="1:2" x14ac:dyDescent="0.25">
      <c r="A1596" s="78">
        <v>1595</v>
      </c>
      <c r="B1596" s="85" t="str">
        <f>IF('2a Data Collection'!C1596="","",'2a Data Collection'!C1596)</f>
        <v/>
      </c>
    </row>
    <row r="1597" spans="1:2" x14ac:dyDescent="0.25">
      <c r="A1597" s="78">
        <v>1596</v>
      </c>
      <c r="B1597" s="85" t="str">
        <f>IF('2a Data Collection'!C1597="","",'2a Data Collection'!C1597)</f>
        <v/>
      </c>
    </row>
    <row r="1598" spans="1:2" x14ac:dyDescent="0.25">
      <c r="A1598" s="78">
        <v>1597</v>
      </c>
      <c r="B1598" s="85" t="str">
        <f>IF('2a Data Collection'!C1598="","",'2a Data Collection'!C1598)</f>
        <v/>
      </c>
    </row>
    <row r="1599" spans="1:2" x14ac:dyDescent="0.25">
      <c r="A1599" s="78">
        <v>1598</v>
      </c>
      <c r="B1599" s="85" t="str">
        <f>IF('2a Data Collection'!C1599="","",'2a Data Collection'!C1599)</f>
        <v/>
      </c>
    </row>
    <row r="1600" spans="1:2" x14ac:dyDescent="0.25">
      <c r="A1600" s="78">
        <v>1599</v>
      </c>
      <c r="B1600" s="85" t="str">
        <f>IF('2a Data Collection'!C1600="","",'2a Data Collection'!C1600)</f>
        <v/>
      </c>
    </row>
    <row r="1601" spans="1:2" x14ac:dyDescent="0.25">
      <c r="A1601" s="78">
        <v>1600</v>
      </c>
      <c r="B1601" s="85" t="str">
        <f>IF('2a Data Collection'!C1601="","",'2a Data Collection'!C1601)</f>
        <v/>
      </c>
    </row>
    <row r="1602" spans="1:2" x14ac:dyDescent="0.25">
      <c r="A1602" s="78">
        <v>1601</v>
      </c>
      <c r="B1602" s="85" t="str">
        <f>IF('2a Data Collection'!C1602="","",'2a Data Collection'!C1602)</f>
        <v/>
      </c>
    </row>
    <row r="1603" spans="1:2" x14ac:dyDescent="0.25">
      <c r="A1603" s="78">
        <v>1602</v>
      </c>
      <c r="B1603" s="85" t="str">
        <f>IF('2a Data Collection'!C1603="","",'2a Data Collection'!C1603)</f>
        <v/>
      </c>
    </row>
    <row r="1604" spans="1:2" x14ac:dyDescent="0.25">
      <c r="A1604" s="78">
        <v>1603</v>
      </c>
      <c r="B1604" s="85" t="str">
        <f>IF('2a Data Collection'!C1604="","",'2a Data Collection'!C1604)</f>
        <v/>
      </c>
    </row>
    <row r="1605" spans="1:2" x14ac:dyDescent="0.25">
      <c r="A1605" s="78">
        <v>1604</v>
      </c>
      <c r="B1605" s="85" t="str">
        <f>IF('2a Data Collection'!C1605="","",'2a Data Collection'!C1605)</f>
        <v/>
      </c>
    </row>
    <row r="1606" spans="1:2" x14ac:dyDescent="0.25">
      <c r="A1606" s="78">
        <v>1605</v>
      </c>
      <c r="B1606" s="85" t="str">
        <f>IF('2a Data Collection'!C1606="","",'2a Data Collection'!C1606)</f>
        <v/>
      </c>
    </row>
    <row r="1607" spans="1:2" x14ac:dyDescent="0.25">
      <c r="A1607" s="78">
        <v>1606</v>
      </c>
      <c r="B1607" s="85" t="str">
        <f>IF('2a Data Collection'!C1607="","",'2a Data Collection'!C1607)</f>
        <v/>
      </c>
    </row>
    <row r="1608" spans="1:2" x14ac:dyDescent="0.25">
      <c r="A1608" s="78">
        <v>1607</v>
      </c>
      <c r="B1608" s="85" t="str">
        <f>IF('2a Data Collection'!C1608="","",'2a Data Collection'!C1608)</f>
        <v/>
      </c>
    </row>
    <row r="1609" spans="1:2" x14ac:dyDescent="0.25">
      <c r="A1609" s="78">
        <v>1608</v>
      </c>
      <c r="B1609" s="85" t="str">
        <f>IF('2a Data Collection'!C1609="","",'2a Data Collection'!C1609)</f>
        <v/>
      </c>
    </row>
    <row r="1610" spans="1:2" x14ac:dyDescent="0.25">
      <c r="A1610" s="78">
        <v>1609</v>
      </c>
      <c r="B1610" s="85" t="str">
        <f>IF('2a Data Collection'!C1610="","",'2a Data Collection'!C1610)</f>
        <v/>
      </c>
    </row>
    <row r="1611" spans="1:2" x14ac:dyDescent="0.25">
      <c r="A1611" s="78">
        <v>1610</v>
      </c>
      <c r="B1611" s="85" t="str">
        <f>IF('2a Data Collection'!C1611="","",'2a Data Collection'!C1611)</f>
        <v/>
      </c>
    </row>
    <row r="1612" spans="1:2" x14ac:dyDescent="0.25">
      <c r="A1612" s="78">
        <v>1611</v>
      </c>
      <c r="B1612" s="85" t="str">
        <f>IF('2a Data Collection'!C1612="","",'2a Data Collection'!C1612)</f>
        <v/>
      </c>
    </row>
    <row r="1613" spans="1:2" x14ac:dyDescent="0.25">
      <c r="A1613" s="78">
        <v>1612</v>
      </c>
      <c r="B1613" s="85" t="str">
        <f>IF('2a Data Collection'!C1613="","",'2a Data Collection'!C1613)</f>
        <v/>
      </c>
    </row>
    <row r="1614" spans="1:2" x14ac:dyDescent="0.25">
      <c r="A1614" s="78">
        <v>1613</v>
      </c>
      <c r="B1614" s="85" t="str">
        <f>IF('2a Data Collection'!C1614="","",'2a Data Collection'!C1614)</f>
        <v/>
      </c>
    </row>
    <row r="1615" spans="1:2" x14ac:dyDescent="0.25">
      <c r="A1615" s="78">
        <v>1614</v>
      </c>
      <c r="B1615" s="85" t="str">
        <f>IF('2a Data Collection'!C1615="","",'2a Data Collection'!C1615)</f>
        <v/>
      </c>
    </row>
    <row r="1616" spans="1:2" x14ac:dyDescent="0.25">
      <c r="A1616" s="78">
        <v>1615</v>
      </c>
      <c r="B1616" s="85" t="str">
        <f>IF('2a Data Collection'!C1616="","",'2a Data Collection'!C1616)</f>
        <v/>
      </c>
    </row>
    <row r="1617" spans="1:2" x14ac:dyDescent="0.25">
      <c r="A1617" s="78">
        <v>1616</v>
      </c>
      <c r="B1617" s="85" t="str">
        <f>IF('2a Data Collection'!C1617="","",'2a Data Collection'!C1617)</f>
        <v/>
      </c>
    </row>
    <row r="1618" spans="1:2" x14ac:dyDescent="0.25">
      <c r="A1618" s="78">
        <v>1617</v>
      </c>
      <c r="B1618" s="85" t="str">
        <f>IF('2a Data Collection'!C1618="","",'2a Data Collection'!C1618)</f>
        <v/>
      </c>
    </row>
    <row r="1619" spans="1:2" x14ac:dyDescent="0.25">
      <c r="A1619" s="78">
        <v>1618</v>
      </c>
      <c r="B1619" s="85" t="str">
        <f>IF('2a Data Collection'!C1619="","",'2a Data Collection'!C1619)</f>
        <v/>
      </c>
    </row>
    <row r="1620" spans="1:2" x14ac:dyDescent="0.25">
      <c r="A1620" s="78">
        <v>1619</v>
      </c>
      <c r="B1620" s="85" t="str">
        <f>IF('2a Data Collection'!C1620="","",'2a Data Collection'!C1620)</f>
        <v/>
      </c>
    </row>
    <row r="1621" spans="1:2" x14ac:dyDescent="0.25">
      <c r="A1621" s="78">
        <v>1620</v>
      </c>
      <c r="B1621" s="85" t="str">
        <f>IF('2a Data Collection'!C1621="","",'2a Data Collection'!C1621)</f>
        <v/>
      </c>
    </row>
    <row r="1622" spans="1:2" x14ac:dyDescent="0.25">
      <c r="A1622" s="78">
        <v>1621</v>
      </c>
      <c r="B1622" s="85" t="str">
        <f>IF('2a Data Collection'!C1622="","",'2a Data Collection'!C1622)</f>
        <v/>
      </c>
    </row>
    <row r="1623" spans="1:2" x14ac:dyDescent="0.25">
      <c r="A1623" s="78">
        <v>1622</v>
      </c>
      <c r="B1623" s="85" t="str">
        <f>IF('2a Data Collection'!C1623="","",'2a Data Collection'!C1623)</f>
        <v/>
      </c>
    </row>
    <row r="1624" spans="1:2" x14ac:dyDescent="0.25">
      <c r="A1624" s="78">
        <v>1623</v>
      </c>
      <c r="B1624" s="85" t="str">
        <f>IF('2a Data Collection'!C1624="","",'2a Data Collection'!C1624)</f>
        <v/>
      </c>
    </row>
    <row r="1625" spans="1:2" x14ac:dyDescent="0.25">
      <c r="A1625" s="78">
        <v>1624</v>
      </c>
      <c r="B1625" s="85" t="str">
        <f>IF('2a Data Collection'!C1625="","",'2a Data Collection'!C1625)</f>
        <v/>
      </c>
    </row>
    <row r="1626" spans="1:2" x14ac:dyDescent="0.25">
      <c r="A1626" s="78">
        <v>1625</v>
      </c>
      <c r="B1626" s="85" t="str">
        <f>IF('2a Data Collection'!C1626="","",'2a Data Collection'!C1626)</f>
        <v/>
      </c>
    </row>
    <row r="1627" spans="1:2" x14ac:dyDescent="0.25">
      <c r="A1627" s="78">
        <v>1626</v>
      </c>
      <c r="B1627" s="85" t="str">
        <f>IF('2a Data Collection'!C1627="","",'2a Data Collection'!C1627)</f>
        <v/>
      </c>
    </row>
    <row r="1628" spans="1:2" x14ac:dyDescent="0.25">
      <c r="A1628" s="78">
        <v>1627</v>
      </c>
      <c r="B1628" s="85" t="str">
        <f>IF('2a Data Collection'!C1628="","",'2a Data Collection'!C1628)</f>
        <v/>
      </c>
    </row>
    <row r="1629" spans="1:2" x14ac:dyDescent="0.25">
      <c r="A1629" s="78">
        <v>1628</v>
      </c>
      <c r="B1629" s="85" t="str">
        <f>IF('2a Data Collection'!C1629="","",'2a Data Collection'!C1629)</f>
        <v/>
      </c>
    </row>
    <row r="1630" spans="1:2" x14ac:dyDescent="0.25">
      <c r="A1630" s="78">
        <v>1629</v>
      </c>
      <c r="B1630" s="85" t="str">
        <f>IF('2a Data Collection'!C1630="","",'2a Data Collection'!C1630)</f>
        <v/>
      </c>
    </row>
    <row r="1631" spans="1:2" x14ac:dyDescent="0.25">
      <c r="A1631" s="78">
        <v>1630</v>
      </c>
      <c r="B1631" s="85" t="str">
        <f>IF('2a Data Collection'!C1631="","",'2a Data Collection'!C1631)</f>
        <v/>
      </c>
    </row>
    <row r="1632" spans="1:2" x14ac:dyDescent="0.25">
      <c r="A1632" s="78">
        <v>1631</v>
      </c>
      <c r="B1632" s="85" t="str">
        <f>IF('2a Data Collection'!C1632="","",'2a Data Collection'!C1632)</f>
        <v/>
      </c>
    </row>
    <row r="1633" spans="1:2" x14ac:dyDescent="0.25">
      <c r="A1633" s="78">
        <v>1632</v>
      </c>
      <c r="B1633" s="85" t="str">
        <f>IF('2a Data Collection'!C1633="","",'2a Data Collection'!C1633)</f>
        <v/>
      </c>
    </row>
    <row r="1634" spans="1:2" x14ac:dyDescent="0.25">
      <c r="A1634" s="78">
        <v>1633</v>
      </c>
      <c r="B1634" s="85" t="str">
        <f>IF('2a Data Collection'!C1634="","",'2a Data Collection'!C1634)</f>
        <v/>
      </c>
    </row>
    <row r="1635" spans="1:2" x14ac:dyDescent="0.25">
      <c r="A1635" s="78">
        <v>1634</v>
      </c>
      <c r="B1635" s="85" t="str">
        <f>IF('2a Data Collection'!C1635="","",'2a Data Collection'!C1635)</f>
        <v/>
      </c>
    </row>
    <row r="1636" spans="1:2" x14ac:dyDescent="0.25">
      <c r="A1636" s="78">
        <v>1635</v>
      </c>
      <c r="B1636" s="85" t="str">
        <f>IF('2a Data Collection'!C1636="","",'2a Data Collection'!C1636)</f>
        <v/>
      </c>
    </row>
    <row r="1637" spans="1:2" x14ac:dyDescent="0.25">
      <c r="A1637" s="78">
        <v>1636</v>
      </c>
      <c r="B1637" s="85" t="str">
        <f>IF('2a Data Collection'!C1637="","",'2a Data Collection'!C1637)</f>
        <v/>
      </c>
    </row>
    <row r="1638" spans="1:2" x14ac:dyDescent="0.25">
      <c r="A1638" s="78">
        <v>1637</v>
      </c>
      <c r="B1638" s="85" t="str">
        <f>IF('2a Data Collection'!C1638="","",'2a Data Collection'!C1638)</f>
        <v/>
      </c>
    </row>
    <row r="1639" spans="1:2" x14ac:dyDescent="0.25">
      <c r="A1639" s="78">
        <v>1638</v>
      </c>
      <c r="B1639" s="85" t="str">
        <f>IF('2a Data Collection'!C1639="","",'2a Data Collection'!C1639)</f>
        <v/>
      </c>
    </row>
    <row r="1640" spans="1:2" x14ac:dyDescent="0.25">
      <c r="A1640" s="78">
        <v>1639</v>
      </c>
      <c r="B1640" s="85" t="str">
        <f>IF('2a Data Collection'!C1640="","",'2a Data Collection'!C1640)</f>
        <v/>
      </c>
    </row>
    <row r="1641" spans="1:2" x14ac:dyDescent="0.25">
      <c r="A1641" s="78">
        <v>1640</v>
      </c>
      <c r="B1641" s="85" t="str">
        <f>IF('2a Data Collection'!C1641="","",'2a Data Collection'!C1641)</f>
        <v/>
      </c>
    </row>
    <row r="1642" spans="1:2" x14ac:dyDescent="0.25">
      <c r="A1642" s="78">
        <v>1641</v>
      </c>
      <c r="B1642" s="85" t="str">
        <f>IF('2a Data Collection'!C1642="","",'2a Data Collection'!C1642)</f>
        <v/>
      </c>
    </row>
    <row r="1643" spans="1:2" x14ac:dyDescent="0.25">
      <c r="A1643" s="78">
        <v>1642</v>
      </c>
      <c r="B1643" s="85" t="str">
        <f>IF('2a Data Collection'!C1643="","",'2a Data Collection'!C1643)</f>
        <v/>
      </c>
    </row>
    <row r="1644" spans="1:2" x14ac:dyDescent="0.25">
      <c r="A1644" s="78">
        <v>1643</v>
      </c>
      <c r="B1644" s="85" t="str">
        <f>IF('2a Data Collection'!C1644="","",'2a Data Collection'!C1644)</f>
        <v/>
      </c>
    </row>
    <row r="1645" spans="1:2" x14ac:dyDescent="0.25">
      <c r="A1645" s="78">
        <v>1644</v>
      </c>
      <c r="B1645" s="85" t="str">
        <f>IF('2a Data Collection'!C1645="","",'2a Data Collection'!C1645)</f>
        <v/>
      </c>
    </row>
    <row r="1646" spans="1:2" x14ac:dyDescent="0.25">
      <c r="A1646" s="78">
        <v>1645</v>
      </c>
      <c r="B1646" s="85" t="str">
        <f>IF('2a Data Collection'!C1646="","",'2a Data Collection'!C1646)</f>
        <v/>
      </c>
    </row>
    <row r="1647" spans="1:2" x14ac:dyDescent="0.25">
      <c r="A1647" s="78">
        <v>1646</v>
      </c>
      <c r="B1647" s="85" t="str">
        <f>IF('2a Data Collection'!C1647="","",'2a Data Collection'!C1647)</f>
        <v/>
      </c>
    </row>
    <row r="1648" spans="1:2" x14ac:dyDescent="0.25">
      <c r="A1648" s="78">
        <v>1647</v>
      </c>
      <c r="B1648" s="85" t="str">
        <f>IF('2a Data Collection'!C1648="","",'2a Data Collection'!C1648)</f>
        <v/>
      </c>
    </row>
    <row r="1649" spans="1:2" x14ac:dyDescent="0.25">
      <c r="A1649" s="78">
        <v>1648</v>
      </c>
      <c r="B1649" s="85" t="str">
        <f>IF('2a Data Collection'!C1649="","",'2a Data Collection'!C1649)</f>
        <v/>
      </c>
    </row>
    <row r="1650" spans="1:2" x14ac:dyDescent="0.25">
      <c r="A1650" s="78">
        <v>1649</v>
      </c>
      <c r="B1650" s="85" t="str">
        <f>IF('2a Data Collection'!C1650="","",'2a Data Collection'!C1650)</f>
        <v/>
      </c>
    </row>
    <row r="1651" spans="1:2" x14ac:dyDescent="0.25">
      <c r="A1651" s="78">
        <v>1650</v>
      </c>
      <c r="B1651" s="85" t="str">
        <f>IF('2a Data Collection'!C1651="","",'2a Data Collection'!C1651)</f>
        <v/>
      </c>
    </row>
    <row r="1652" spans="1:2" x14ac:dyDescent="0.25">
      <c r="A1652" s="78">
        <v>1651</v>
      </c>
      <c r="B1652" s="85" t="str">
        <f>IF('2a Data Collection'!C1652="","",'2a Data Collection'!C1652)</f>
        <v/>
      </c>
    </row>
    <row r="1653" spans="1:2" x14ac:dyDescent="0.25">
      <c r="A1653" s="78">
        <v>1652</v>
      </c>
      <c r="B1653" s="85" t="str">
        <f>IF('2a Data Collection'!C1653="","",'2a Data Collection'!C1653)</f>
        <v/>
      </c>
    </row>
    <row r="1654" spans="1:2" x14ac:dyDescent="0.25">
      <c r="A1654" s="78">
        <v>1653</v>
      </c>
      <c r="B1654" s="85" t="str">
        <f>IF('2a Data Collection'!C1654="","",'2a Data Collection'!C1654)</f>
        <v/>
      </c>
    </row>
    <row r="1655" spans="1:2" x14ac:dyDescent="0.25">
      <c r="A1655" s="78">
        <v>1654</v>
      </c>
      <c r="B1655" s="85" t="str">
        <f>IF('2a Data Collection'!C1655="","",'2a Data Collection'!C1655)</f>
        <v/>
      </c>
    </row>
    <row r="1656" spans="1:2" x14ac:dyDescent="0.25">
      <c r="A1656" s="78">
        <v>1655</v>
      </c>
      <c r="B1656" s="85" t="str">
        <f>IF('2a Data Collection'!C1656="","",'2a Data Collection'!C1656)</f>
        <v/>
      </c>
    </row>
    <row r="1657" spans="1:2" x14ac:dyDescent="0.25">
      <c r="A1657" s="78">
        <v>1656</v>
      </c>
      <c r="B1657" s="85" t="str">
        <f>IF('2a Data Collection'!C1657="","",'2a Data Collection'!C1657)</f>
        <v/>
      </c>
    </row>
    <row r="1658" spans="1:2" x14ac:dyDescent="0.25">
      <c r="A1658" s="78">
        <v>1657</v>
      </c>
      <c r="B1658" s="85" t="str">
        <f>IF('2a Data Collection'!C1658="","",'2a Data Collection'!C1658)</f>
        <v/>
      </c>
    </row>
    <row r="1659" spans="1:2" x14ac:dyDescent="0.25">
      <c r="A1659" s="78">
        <v>1658</v>
      </c>
      <c r="B1659" s="85" t="str">
        <f>IF('2a Data Collection'!C1659="","",'2a Data Collection'!C1659)</f>
        <v/>
      </c>
    </row>
    <row r="1660" spans="1:2" x14ac:dyDescent="0.25">
      <c r="A1660" s="78">
        <v>1659</v>
      </c>
      <c r="B1660" s="85" t="str">
        <f>IF('2a Data Collection'!C1660="","",'2a Data Collection'!C1660)</f>
        <v/>
      </c>
    </row>
    <row r="1661" spans="1:2" x14ac:dyDescent="0.25">
      <c r="A1661" s="78">
        <v>1660</v>
      </c>
      <c r="B1661" s="85" t="str">
        <f>IF('2a Data Collection'!C1661="","",'2a Data Collection'!C1661)</f>
        <v/>
      </c>
    </row>
    <row r="1662" spans="1:2" x14ac:dyDescent="0.25">
      <c r="A1662" s="78">
        <v>1661</v>
      </c>
      <c r="B1662" s="85" t="str">
        <f>IF('2a Data Collection'!C1662="","",'2a Data Collection'!C1662)</f>
        <v/>
      </c>
    </row>
    <row r="1663" spans="1:2" x14ac:dyDescent="0.25">
      <c r="A1663" s="78">
        <v>1662</v>
      </c>
      <c r="B1663" s="85" t="str">
        <f>IF('2a Data Collection'!C1663="","",'2a Data Collection'!C1663)</f>
        <v/>
      </c>
    </row>
    <row r="1664" spans="1:2" x14ac:dyDescent="0.25">
      <c r="A1664" s="78">
        <v>1663</v>
      </c>
      <c r="B1664" s="85" t="str">
        <f>IF('2a Data Collection'!C1664="","",'2a Data Collection'!C1664)</f>
        <v/>
      </c>
    </row>
    <row r="1665" spans="1:2" x14ac:dyDescent="0.25">
      <c r="A1665" s="78">
        <v>1664</v>
      </c>
      <c r="B1665" s="85" t="str">
        <f>IF('2a Data Collection'!C1665="","",'2a Data Collection'!C1665)</f>
        <v/>
      </c>
    </row>
    <row r="1666" spans="1:2" x14ac:dyDescent="0.25">
      <c r="A1666" s="78">
        <v>1665</v>
      </c>
      <c r="B1666" s="85" t="str">
        <f>IF('2a Data Collection'!C1666="","",'2a Data Collection'!C1666)</f>
        <v/>
      </c>
    </row>
    <row r="1667" spans="1:2" x14ac:dyDescent="0.25">
      <c r="A1667" s="78">
        <v>1666</v>
      </c>
      <c r="B1667" s="85" t="str">
        <f>IF('2a Data Collection'!C1667="","",'2a Data Collection'!C1667)</f>
        <v/>
      </c>
    </row>
    <row r="1668" spans="1:2" x14ac:dyDescent="0.25">
      <c r="A1668" s="78">
        <v>1667</v>
      </c>
      <c r="B1668" s="85" t="str">
        <f>IF('2a Data Collection'!C1668="","",'2a Data Collection'!C1668)</f>
        <v/>
      </c>
    </row>
    <row r="1669" spans="1:2" x14ac:dyDescent="0.25">
      <c r="A1669" s="78">
        <v>1668</v>
      </c>
      <c r="B1669" s="85" t="str">
        <f>IF('2a Data Collection'!C1669="","",'2a Data Collection'!C1669)</f>
        <v/>
      </c>
    </row>
    <row r="1670" spans="1:2" x14ac:dyDescent="0.25">
      <c r="A1670" s="78">
        <v>1669</v>
      </c>
      <c r="B1670" s="85" t="str">
        <f>IF('2a Data Collection'!C1670="","",'2a Data Collection'!C1670)</f>
        <v/>
      </c>
    </row>
    <row r="1671" spans="1:2" x14ac:dyDescent="0.25">
      <c r="A1671" s="78">
        <v>1670</v>
      </c>
      <c r="B1671" s="85" t="str">
        <f>IF('2a Data Collection'!C1671="","",'2a Data Collection'!C1671)</f>
        <v/>
      </c>
    </row>
    <row r="1672" spans="1:2" x14ac:dyDescent="0.25">
      <c r="A1672" s="78">
        <v>1671</v>
      </c>
      <c r="B1672" s="85" t="str">
        <f>IF('2a Data Collection'!C1672="","",'2a Data Collection'!C1672)</f>
        <v/>
      </c>
    </row>
    <row r="1673" spans="1:2" x14ac:dyDescent="0.25">
      <c r="A1673" s="78">
        <v>1672</v>
      </c>
      <c r="B1673" s="85" t="str">
        <f>IF('2a Data Collection'!C1673="","",'2a Data Collection'!C1673)</f>
        <v/>
      </c>
    </row>
    <row r="1674" spans="1:2" x14ac:dyDescent="0.25">
      <c r="A1674" s="78">
        <v>1673</v>
      </c>
      <c r="B1674" s="85" t="str">
        <f>IF('2a Data Collection'!C1674="","",'2a Data Collection'!C1674)</f>
        <v/>
      </c>
    </row>
    <row r="1675" spans="1:2" x14ac:dyDescent="0.25">
      <c r="A1675" s="78">
        <v>1674</v>
      </c>
      <c r="B1675" s="85" t="str">
        <f>IF('2a Data Collection'!C1675="","",'2a Data Collection'!C1675)</f>
        <v/>
      </c>
    </row>
    <row r="1676" spans="1:2" x14ac:dyDescent="0.25">
      <c r="A1676" s="78">
        <v>1675</v>
      </c>
      <c r="B1676" s="85" t="str">
        <f>IF('2a Data Collection'!C1676="","",'2a Data Collection'!C1676)</f>
        <v/>
      </c>
    </row>
    <row r="1677" spans="1:2" x14ac:dyDescent="0.25">
      <c r="A1677" s="78">
        <v>1676</v>
      </c>
      <c r="B1677" s="85" t="str">
        <f>IF('2a Data Collection'!C1677="","",'2a Data Collection'!C1677)</f>
        <v/>
      </c>
    </row>
    <row r="1678" spans="1:2" x14ac:dyDescent="0.25">
      <c r="A1678" s="78">
        <v>1677</v>
      </c>
      <c r="B1678" s="85" t="str">
        <f>IF('2a Data Collection'!C1678="","",'2a Data Collection'!C1678)</f>
        <v/>
      </c>
    </row>
    <row r="1679" spans="1:2" x14ac:dyDescent="0.25">
      <c r="A1679" s="78">
        <v>1678</v>
      </c>
      <c r="B1679" s="85" t="str">
        <f>IF('2a Data Collection'!C1679="","",'2a Data Collection'!C1679)</f>
        <v/>
      </c>
    </row>
    <row r="1680" spans="1:2" x14ac:dyDescent="0.25">
      <c r="A1680" s="78">
        <v>1679</v>
      </c>
      <c r="B1680" s="85" t="str">
        <f>IF('2a Data Collection'!C1680="","",'2a Data Collection'!C1680)</f>
        <v/>
      </c>
    </row>
    <row r="1681" spans="1:2" x14ac:dyDescent="0.25">
      <c r="A1681" s="78">
        <v>1680</v>
      </c>
      <c r="B1681" s="85" t="str">
        <f>IF('2a Data Collection'!C1681="","",'2a Data Collection'!C1681)</f>
        <v/>
      </c>
    </row>
    <row r="1682" spans="1:2" x14ac:dyDescent="0.25">
      <c r="A1682" s="78">
        <v>1681</v>
      </c>
      <c r="B1682" s="85" t="str">
        <f>IF('2a Data Collection'!C1682="","",'2a Data Collection'!C1682)</f>
        <v/>
      </c>
    </row>
    <row r="1683" spans="1:2" x14ac:dyDescent="0.25">
      <c r="A1683" s="78">
        <v>1682</v>
      </c>
      <c r="B1683" s="85" t="str">
        <f>IF('2a Data Collection'!C1683="","",'2a Data Collection'!C1683)</f>
        <v/>
      </c>
    </row>
    <row r="1684" spans="1:2" x14ac:dyDescent="0.25">
      <c r="A1684" s="78">
        <v>1683</v>
      </c>
      <c r="B1684" s="85" t="str">
        <f>IF('2a Data Collection'!C1684="","",'2a Data Collection'!C1684)</f>
        <v/>
      </c>
    </row>
    <row r="1685" spans="1:2" x14ac:dyDescent="0.25">
      <c r="A1685" s="78">
        <v>1684</v>
      </c>
      <c r="B1685" s="85" t="str">
        <f>IF('2a Data Collection'!C1685="","",'2a Data Collection'!C1685)</f>
        <v/>
      </c>
    </row>
    <row r="1686" spans="1:2" x14ac:dyDescent="0.25">
      <c r="A1686" s="78">
        <v>1685</v>
      </c>
      <c r="B1686" s="85" t="str">
        <f>IF('2a Data Collection'!C1686="","",'2a Data Collection'!C1686)</f>
        <v/>
      </c>
    </row>
    <row r="1687" spans="1:2" x14ac:dyDescent="0.25">
      <c r="A1687" s="78">
        <v>1686</v>
      </c>
      <c r="B1687" s="85" t="str">
        <f>IF('2a Data Collection'!C1687="","",'2a Data Collection'!C1687)</f>
        <v/>
      </c>
    </row>
    <row r="1688" spans="1:2" x14ac:dyDescent="0.25">
      <c r="A1688" s="78">
        <v>1687</v>
      </c>
      <c r="B1688" s="85" t="str">
        <f>IF('2a Data Collection'!C1688="","",'2a Data Collection'!C1688)</f>
        <v/>
      </c>
    </row>
    <row r="1689" spans="1:2" x14ac:dyDescent="0.25">
      <c r="A1689" s="78">
        <v>1688</v>
      </c>
      <c r="B1689" s="85" t="str">
        <f>IF('2a Data Collection'!C1689="","",'2a Data Collection'!C1689)</f>
        <v/>
      </c>
    </row>
    <row r="1690" spans="1:2" x14ac:dyDescent="0.25">
      <c r="A1690" s="78">
        <v>1689</v>
      </c>
      <c r="B1690" s="85" t="str">
        <f>IF('2a Data Collection'!C1690="","",'2a Data Collection'!C1690)</f>
        <v/>
      </c>
    </row>
    <row r="1691" spans="1:2" x14ac:dyDescent="0.25">
      <c r="A1691" s="78">
        <v>1690</v>
      </c>
      <c r="B1691" s="85" t="str">
        <f>IF('2a Data Collection'!C1691="","",'2a Data Collection'!C1691)</f>
        <v/>
      </c>
    </row>
    <row r="1692" spans="1:2" x14ac:dyDescent="0.25">
      <c r="A1692" s="78">
        <v>1691</v>
      </c>
      <c r="B1692" s="85" t="str">
        <f>IF('2a Data Collection'!C1692="","",'2a Data Collection'!C1692)</f>
        <v/>
      </c>
    </row>
    <row r="1693" spans="1:2" x14ac:dyDescent="0.25">
      <c r="A1693" s="78">
        <v>1692</v>
      </c>
      <c r="B1693" s="85" t="str">
        <f>IF('2a Data Collection'!C1693="","",'2a Data Collection'!C1693)</f>
        <v/>
      </c>
    </row>
    <row r="1694" spans="1:2" x14ac:dyDescent="0.25">
      <c r="A1694" s="78">
        <v>1693</v>
      </c>
      <c r="B1694" s="85" t="str">
        <f>IF('2a Data Collection'!C1694="","",'2a Data Collection'!C1694)</f>
        <v/>
      </c>
    </row>
    <row r="1695" spans="1:2" x14ac:dyDescent="0.25">
      <c r="A1695" s="78">
        <v>1694</v>
      </c>
      <c r="B1695" s="85" t="str">
        <f>IF('2a Data Collection'!C1695="","",'2a Data Collection'!C1695)</f>
        <v/>
      </c>
    </row>
    <row r="1696" spans="1:2" x14ac:dyDescent="0.25">
      <c r="A1696" s="78">
        <v>1695</v>
      </c>
      <c r="B1696" s="85" t="str">
        <f>IF('2a Data Collection'!C1696="","",'2a Data Collection'!C1696)</f>
        <v/>
      </c>
    </row>
    <row r="1697" spans="1:2" x14ac:dyDescent="0.25">
      <c r="A1697" s="78">
        <v>1696</v>
      </c>
      <c r="B1697" s="85" t="str">
        <f>IF('2a Data Collection'!C1697="","",'2a Data Collection'!C1697)</f>
        <v/>
      </c>
    </row>
    <row r="1698" spans="1:2" x14ac:dyDescent="0.25">
      <c r="A1698" s="78">
        <v>1697</v>
      </c>
      <c r="B1698" s="85" t="str">
        <f>IF('2a Data Collection'!C1698="","",'2a Data Collection'!C1698)</f>
        <v/>
      </c>
    </row>
    <row r="1699" spans="1:2" x14ac:dyDescent="0.25">
      <c r="A1699" s="78">
        <v>1698</v>
      </c>
      <c r="B1699" s="85" t="str">
        <f>IF('2a Data Collection'!C1699="","",'2a Data Collection'!C1699)</f>
        <v/>
      </c>
    </row>
    <row r="1700" spans="1:2" x14ac:dyDescent="0.25">
      <c r="A1700" s="78">
        <v>1699</v>
      </c>
      <c r="B1700" s="85" t="str">
        <f>IF('2a Data Collection'!C1700="","",'2a Data Collection'!C1700)</f>
        <v/>
      </c>
    </row>
    <row r="1701" spans="1:2" x14ac:dyDescent="0.25">
      <c r="A1701" s="78">
        <v>1700</v>
      </c>
      <c r="B1701" s="85" t="str">
        <f>IF('2a Data Collection'!C1701="","",'2a Data Collection'!C1701)</f>
        <v/>
      </c>
    </row>
    <row r="1702" spans="1:2" x14ac:dyDescent="0.25">
      <c r="A1702" s="78">
        <v>1701</v>
      </c>
      <c r="B1702" s="85" t="str">
        <f>IF('2a Data Collection'!C1702="","",'2a Data Collection'!C1702)</f>
        <v/>
      </c>
    </row>
    <row r="1703" spans="1:2" x14ac:dyDescent="0.25">
      <c r="A1703" s="78">
        <v>1702</v>
      </c>
      <c r="B1703" s="85" t="str">
        <f>IF('2a Data Collection'!C1703="","",'2a Data Collection'!C1703)</f>
        <v/>
      </c>
    </row>
    <row r="1704" spans="1:2" x14ac:dyDescent="0.25">
      <c r="A1704" s="78">
        <v>1703</v>
      </c>
      <c r="B1704" s="85" t="str">
        <f>IF('2a Data Collection'!C1704="","",'2a Data Collection'!C1704)</f>
        <v/>
      </c>
    </row>
    <row r="1705" spans="1:2" x14ac:dyDescent="0.25">
      <c r="A1705" s="78">
        <v>1704</v>
      </c>
      <c r="B1705" s="85" t="str">
        <f>IF('2a Data Collection'!C1705="","",'2a Data Collection'!C1705)</f>
        <v/>
      </c>
    </row>
    <row r="1706" spans="1:2" x14ac:dyDescent="0.25">
      <c r="A1706" s="78">
        <v>1705</v>
      </c>
      <c r="B1706" s="85" t="str">
        <f>IF('2a Data Collection'!C1706="","",'2a Data Collection'!C1706)</f>
        <v/>
      </c>
    </row>
    <row r="1707" spans="1:2" x14ac:dyDescent="0.25">
      <c r="A1707" s="78">
        <v>1706</v>
      </c>
      <c r="B1707" s="85" t="str">
        <f>IF('2a Data Collection'!C1707="","",'2a Data Collection'!C1707)</f>
        <v/>
      </c>
    </row>
    <row r="1708" spans="1:2" x14ac:dyDescent="0.25">
      <c r="A1708" s="78">
        <v>1707</v>
      </c>
      <c r="B1708" s="85" t="str">
        <f>IF('2a Data Collection'!C1708="","",'2a Data Collection'!C1708)</f>
        <v/>
      </c>
    </row>
    <row r="1709" spans="1:2" x14ac:dyDescent="0.25">
      <c r="A1709" s="78">
        <v>1708</v>
      </c>
      <c r="B1709" s="85" t="str">
        <f>IF('2a Data Collection'!C1709="","",'2a Data Collection'!C1709)</f>
        <v/>
      </c>
    </row>
    <row r="1710" spans="1:2" x14ac:dyDescent="0.25">
      <c r="A1710" s="78">
        <v>1709</v>
      </c>
      <c r="B1710" s="85" t="str">
        <f>IF('2a Data Collection'!C1710="","",'2a Data Collection'!C1710)</f>
        <v/>
      </c>
    </row>
    <row r="1711" spans="1:2" x14ac:dyDescent="0.25">
      <c r="A1711" s="78">
        <v>1710</v>
      </c>
      <c r="B1711" s="85" t="str">
        <f>IF('2a Data Collection'!C1711="","",'2a Data Collection'!C1711)</f>
        <v/>
      </c>
    </row>
    <row r="1712" spans="1:2" x14ac:dyDescent="0.25">
      <c r="A1712" s="78">
        <v>1711</v>
      </c>
      <c r="B1712" s="85" t="str">
        <f>IF('2a Data Collection'!C1712="","",'2a Data Collection'!C1712)</f>
        <v/>
      </c>
    </row>
    <row r="1713" spans="1:2" x14ac:dyDescent="0.25">
      <c r="A1713" s="78">
        <v>1712</v>
      </c>
      <c r="B1713" s="85" t="str">
        <f>IF('2a Data Collection'!C1713="","",'2a Data Collection'!C1713)</f>
        <v/>
      </c>
    </row>
    <row r="1714" spans="1:2" x14ac:dyDescent="0.25">
      <c r="A1714" s="78">
        <v>1713</v>
      </c>
      <c r="B1714" s="85" t="str">
        <f>IF('2a Data Collection'!C1714="","",'2a Data Collection'!C1714)</f>
        <v/>
      </c>
    </row>
    <row r="1715" spans="1:2" x14ac:dyDescent="0.25">
      <c r="A1715" s="78">
        <v>1714</v>
      </c>
      <c r="B1715" s="85" t="str">
        <f>IF('2a Data Collection'!C1715="","",'2a Data Collection'!C1715)</f>
        <v/>
      </c>
    </row>
    <row r="1716" spans="1:2" x14ac:dyDescent="0.25">
      <c r="A1716" s="78">
        <v>1715</v>
      </c>
      <c r="B1716" s="85" t="str">
        <f>IF('2a Data Collection'!C1716="","",'2a Data Collection'!C1716)</f>
        <v/>
      </c>
    </row>
    <row r="1717" spans="1:2" x14ac:dyDescent="0.25">
      <c r="A1717" s="78">
        <v>1716</v>
      </c>
      <c r="B1717" s="85" t="str">
        <f>IF('2a Data Collection'!C1717="","",'2a Data Collection'!C1717)</f>
        <v/>
      </c>
    </row>
    <row r="1718" spans="1:2" x14ac:dyDescent="0.25">
      <c r="A1718" s="78">
        <v>1717</v>
      </c>
      <c r="B1718" s="85" t="str">
        <f>IF('2a Data Collection'!C1718="","",'2a Data Collection'!C1718)</f>
        <v/>
      </c>
    </row>
    <row r="1719" spans="1:2" x14ac:dyDescent="0.25">
      <c r="A1719" s="78">
        <v>1718</v>
      </c>
      <c r="B1719" s="85" t="str">
        <f>IF('2a Data Collection'!C1719="","",'2a Data Collection'!C1719)</f>
        <v/>
      </c>
    </row>
    <row r="1720" spans="1:2" x14ac:dyDescent="0.25">
      <c r="A1720" s="78">
        <v>1719</v>
      </c>
      <c r="B1720" s="85" t="str">
        <f>IF('2a Data Collection'!C1720="","",'2a Data Collection'!C1720)</f>
        <v/>
      </c>
    </row>
    <row r="1721" spans="1:2" x14ac:dyDescent="0.25">
      <c r="A1721" s="78">
        <v>1720</v>
      </c>
      <c r="B1721" s="85" t="str">
        <f>IF('2a Data Collection'!C1721="","",'2a Data Collection'!C1721)</f>
        <v/>
      </c>
    </row>
    <row r="1722" spans="1:2" x14ac:dyDescent="0.25">
      <c r="A1722" s="78">
        <v>1721</v>
      </c>
      <c r="B1722" s="85" t="str">
        <f>IF('2a Data Collection'!C1722="","",'2a Data Collection'!C1722)</f>
        <v/>
      </c>
    </row>
    <row r="1723" spans="1:2" x14ac:dyDescent="0.25">
      <c r="A1723" s="78">
        <v>1722</v>
      </c>
      <c r="B1723" s="85" t="str">
        <f>IF('2a Data Collection'!C1723="","",'2a Data Collection'!C1723)</f>
        <v/>
      </c>
    </row>
    <row r="1724" spans="1:2" x14ac:dyDescent="0.25">
      <c r="A1724" s="78">
        <v>1723</v>
      </c>
      <c r="B1724" s="85" t="str">
        <f>IF('2a Data Collection'!C1724="","",'2a Data Collection'!C1724)</f>
        <v/>
      </c>
    </row>
    <row r="1725" spans="1:2" x14ac:dyDescent="0.25">
      <c r="A1725" s="78">
        <v>1724</v>
      </c>
      <c r="B1725" s="85" t="str">
        <f>IF('2a Data Collection'!C1725="","",'2a Data Collection'!C1725)</f>
        <v/>
      </c>
    </row>
    <row r="1726" spans="1:2" x14ac:dyDescent="0.25">
      <c r="A1726" s="78">
        <v>1725</v>
      </c>
      <c r="B1726" s="85" t="str">
        <f>IF('2a Data Collection'!C1726="","",'2a Data Collection'!C1726)</f>
        <v/>
      </c>
    </row>
    <row r="1727" spans="1:2" x14ac:dyDescent="0.25">
      <c r="A1727" s="78">
        <v>1726</v>
      </c>
      <c r="B1727" s="85" t="str">
        <f>IF('2a Data Collection'!C1727="","",'2a Data Collection'!C1727)</f>
        <v/>
      </c>
    </row>
    <row r="1728" spans="1:2" x14ac:dyDescent="0.25">
      <c r="A1728" s="78">
        <v>1727</v>
      </c>
      <c r="B1728" s="85" t="str">
        <f>IF('2a Data Collection'!C1728="","",'2a Data Collection'!C1728)</f>
        <v/>
      </c>
    </row>
    <row r="1729" spans="1:2" x14ac:dyDescent="0.25">
      <c r="A1729" s="78">
        <v>1728</v>
      </c>
      <c r="B1729" s="85" t="str">
        <f>IF('2a Data Collection'!C1729="","",'2a Data Collection'!C1729)</f>
        <v/>
      </c>
    </row>
    <row r="1730" spans="1:2" x14ac:dyDescent="0.25">
      <c r="A1730" s="78">
        <v>1729</v>
      </c>
      <c r="B1730" s="85" t="str">
        <f>IF('2a Data Collection'!C1730="","",'2a Data Collection'!C1730)</f>
        <v/>
      </c>
    </row>
    <row r="1731" spans="1:2" x14ac:dyDescent="0.25">
      <c r="A1731" s="78">
        <v>1730</v>
      </c>
      <c r="B1731" s="85" t="str">
        <f>IF('2a Data Collection'!C1731="","",'2a Data Collection'!C1731)</f>
        <v/>
      </c>
    </row>
    <row r="1732" spans="1:2" x14ac:dyDescent="0.25">
      <c r="A1732" s="78">
        <v>1731</v>
      </c>
      <c r="B1732" s="85" t="str">
        <f>IF('2a Data Collection'!C1732="","",'2a Data Collection'!C1732)</f>
        <v/>
      </c>
    </row>
    <row r="1733" spans="1:2" x14ac:dyDescent="0.25">
      <c r="A1733" s="78">
        <v>1732</v>
      </c>
      <c r="B1733" s="85" t="str">
        <f>IF('2a Data Collection'!C1733="","",'2a Data Collection'!C1733)</f>
        <v/>
      </c>
    </row>
    <row r="1734" spans="1:2" x14ac:dyDescent="0.25">
      <c r="A1734" s="78">
        <v>1733</v>
      </c>
      <c r="B1734" s="85" t="str">
        <f>IF('2a Data Collection'!C1734="","",'2a Data Collection'!C1734)</f>
        <v/>
      </c>
    </row>
    <row r="1735" spans="1:2" x14ac:dyDescent="0.25">
      <c r="A1735" s="78">
        <v>1734</v>
      </c>
      <c r="B1735" s="85" t="str">
        <f>IF('2a Data Collection'!C1735="","",'2a Data Collection'!C1735)</f>
        <v/>
      </c>
    </row>
    <row r="1736" spans="1:2" x14ac:dyDescent="0.25">
      <c r="A1736" s="78">
        <v>1735</v>
      </c>
      <c r="B1736" s="85" t="str">
        <f>IF('2a Data Collection'!C1736="","",'2a Data Collection'!C1736)</f>
        <v/>
      </c>
    </row>
    <row r="1737" spans="1:2" x14ac:dyDescent="0.25">
      <c r="A1737" s="78">
        <v>1736</v>
      </c>
      <c r="B1737" s="85" t="str">
        <f>IF('2a Data Collection'!C1737="","",'2a Data Collection'!C1737)</f>
        <v/>
      </c>
    </row>
    <row r="1738" spans="1:2" x14ac:dyDescent="0.25">
      <c r="A1738" s="78">
        <v>1737</v>
      </c>
      <c r="B1738" s="85" t="str">
        <f>IF('2a Data Collection'!C1738="","",'2a Data Collection'!C1738)</f>
        <v/>
      </c>
    </row>
    <row r="1739" spans="1:2" x14ac:dyDescent="0.25">
      <c r="A1739" s="78">
        <v>1738</v>
      </c>
      <c r="B1739" s="85" t="str">
        <f>IF('2a Data Collection'!C1739="","",'2a Data Collection'!C1739)</f>
        <v/>
      </c>
    </row>
    <row r="1740" spans="1:2" x14ac:dyDescent="0.25">
      <c r="A1740" s="78">
        <v>1739</v>
      </c>
      <c r="B1740" s="85" t="str">
        <f>IF('2a Data Collection'!C1740="","",'2a Data Collection'!C1740)</f>
        <v/>
      </c>
    </row>
    <row r="1741" spans="1:2" x14ac:dyDescent="0.25">
      <c r="A1741" s="78">
        <v>1740</v>
      </c>
      <c r="B1741" s="85" t="str">
        <f>IF('2a Data Collection'!C1741="","",'2a Data Collection'!C1741)</f>
        <v/>
      </c>
    </row>
    <row r="1742" spans="1:2" x14ac:dyDescent="0.25">
      <c r="A1742" s="78">
        <v>1741</v>
      </c>
      <c r="B1742" s="85" t="str">
        <f>IF('2a Data Collection'!C1742="","",'2a Data Collection'!C1742)</f>
        <v/>
      </c>
    </row>
    <row r="1743" spans="1:2" x14ac:dyDescent="0.25">
      <c r="A1743" s="78">
        <v>1742</v>
      </c>
      <c r="B1743" s="85" t="str">
        <f>IF('2a Data Collection'!C1743="","",'2a Data Collection'!C1743)</f>
        <v/>
      </c>
    </row>
    <row r="1744" spans="1:2" x14ac:dyDescent="0.25">
      <c r="A1744" s="78">
        <v>1743</v>
      </c>
      <c r="B1744" s="85" t="str">
        <f>IF('2a Data Collection'!C1744="","",'2a Data Collection'!C1744)</f>
        <v/>
      </c>
    </row>
    <row r="1745" spans="1:2" x14ac:dyDescent="0.25">
      <c r="A1745" s="78">
        <v>1744</v>
      </c>
      <c r="B1745" s="85" t="str">
        <f>IF('2a Data Collection'!C1745="","",'2a Data Collection'!C1745)</f>
        <v/>
      </c>
    </row>
    <row r="1746" spans="1:2" x14ac:dyDescent="0.25">
      <c r="A1746" s="78">
        <v>1745</v>
      </c>
      <c r="B1746" s="85" t="str">
        <f>IF('2a Data Collection'!C1746="","",'2a Data Collection'!C1746)</f>
        <v/>
      </c>
    </row>
    <row r="1747" spans="1:2" x14ac:dyDescent="0.25">
      <c r="A1747" s="78">
        <v>1746</v>
      </c>
      <c r="B1747" s="85" t="str">
        <f>IF('2a Data Collection'!C1747="","",'2a Data Collection'!C1747)</f>
        <v/>
      </c>
    </row>
    <row r="1748" spans="1:2" x14ac:dyDescent="0.25">
      <c r="A1748" s="78">
        <v>1747</v>
      </c>
      <c r="B1748" s="85" t="str">
        <f>IF('2a Data Collection'!C1748="","",'2a Data Collection'!C1748)</f>
        <v/>
      </c>
    </row>
    <row r="1749" spans="1:2" x14ac:dyDescent="0.25">
      <c r="A1749" s="78">
        <v>1748</v>
      </c>
      <c r="B1749" s="85" t="str">
        <f>IF('2a Data Collection'!C1749="","",'2a Data Collection'!C1749)</f>
        <v/>
      </c>
    </row>
    <row r="1750" spans="1:2" x14ac:dyDescent="0.25">
      <c r="A1750" s="78">
        <v>1749</v>
      </c>
      <c r="B1750" s="85" t="str">
        <f>IF('2a Data Collection'!C1750="","",'2a Data Collection'!C1750)</f>
        <v/>
      </c>
    </row>
    <row r="1751" spans="1:2" x14ac:dyDescent="0.25">
      <c r="A1751" s="78">
        <v>1750</v>
      </c>
      <c r="B1751" s="85" t="str">
        <f>IF('2a Data Collection'!C1751="","",'2a Data Collection'!C1751)</f>
        <v/>
      </c>
    </row>
    <row r="1752" spans="1:2" x14ac:dyDescent="0.25">
      <c r="A1752" s="78">
        <v>1751</v>
      </c>
      <c r="B1752" s="85" t="str">
        <f>IF('2a Data Collection'!C1752="","",'2a Data Collection'!C1752)</f>
        <v/>
      </c>
    </row>
    <row r="1753" spans="1:2" x14ac:dyDescent="0.25">
      <c r="A1753" s="78">
        <v>1752</v>
      </c>
      <c r="B1753" s="85" t="str">
        <f>IF('2a Data Collection'!C1753="","",'2a Data Collection'!C1753)</f>
        <v/>
      </c>
    </row>
    <row r="1754" spans="1:2" x14ac:dyDescent="0.25">
      <c r="A1754" s="78">
        <v>1753</v>
      </c>
      <c r="B1754" s="85" t="str">
        <f>IF('2a Data Collection'!C1754="","",'2a Data Collection'!C1754)</f>
        <v/>
      </c>
    </row>
    <row r="1755" spans="1:2" x14ac:dyDescent="0.25">
      <c r="A1755" s="78">
        <v>1754</v>
      </c>
      <c r="B1755" s="85" t="str">
        <f>IF('2a Data Collection'!C1755="","",'2a Data Collection'!C1755)</f>
        <v/>
      </c>
    </row>
    <row r="1756" spans="1:2" x14ac:dyDescent="0.25">
      <c r="A1756" s="78">
        <v>1755</v>
      </c>
      <c r="B1756" s="85" t="str">
        <f>IF('2a Data Collection'!C1756="","",'2a Data Collection'!C1756)</f>
        <v/>
      </c>
    </row>
    <row r="1757" spans="1:2" x14ac:dyDescent="0.25">
      <c r="A1757" s="78">
        <v>1756</v>
      </c>
      <c r="B1757" s="85" t="str">
        <f>IF('2a Data Collection'!C1757="","",'2a Data Collection'!C1757)</f>
        <v/>
      </c>
    </row>
    <row r="1758" spans="1:2" x14ac:dyDescent="0.25">
      <c r="A1758" s="78">
        <v>1757</v>
      </c>
      <c r="B1758" s="85" t="str">
        <f>IF('2a Data Collection'!C1758="","",'2a Data Collection'!C1758)</f>
        <v/>
      </c>
    </row>
    <row r="1759" spans="1:2" x14ac:dyDescent="0.25">
      <c r="A1759" s="78">
        <v>1758</v>
      </c>
      <c r="B1759" s="85" t="str">
        <f>IF('2a Data Collection'!C1759="","",'2a Data Collection'!C1759)</f>
        <v/>
      </c>
    </row>
    <row r="1760" spans="1:2" x14ac:dyDescent="0.25">
      <c r="A1760" s="78">
        <v>1759</v>
      </c>
      <c r="B1760" s="85" t="str">
        <f>IF('2a Data Collection'!C1760="","",'2a Data Collection'!C1760)</f>
        <v/>
      </c>
    </row>
    <row r="1761" spans="1:2" x14ac:dyDescent="0.25">
      <c r="A1761" s="78">
        <v>1760</v>
      </c>
      <c r="B1761" s="85" t="str">
        <f>IF('2a Data Collection'!C1761="","",'2a Data Collection'!C1761)</f>
        <v/>
      </c>
    </row>
    <row r="1762" spans="1:2" x14ac:dyDescent="0.25">
      <c r="A1762" s="78">
        <v>1761</v>
      </c>
      <c r="B1762" s="85" t="str">
        <f>IF('2a Data Collection'!C1762="","",'2a Data Collection'!C1762)</f>
        <v/>
      </c>
    </row>
    <row r="1763" spans="1:2" x14ac:dyDescent="0.25">
      <c r="A1763" s="78">
        <v>1762</v>
      </c>
      <c r="B1763" s="85" t="str">
        <f>IF('2a Data Collection'!C1763="","",'2a Data Collection'!C1763)</f>
        <v/>
      </c>
    </row>
    <row r="1764" spans="1:2" x14ac:dyDescent="0.25">
      <c r="A1764" s="78">
        <v>1763</v>
      </c>
      <c r="B1764" s="85" t="str">
        <f>IF('2a Data Collection'!C1764="","",'2a Data Collection'!C1764)</f>
        <v/>
      </c>
    </row>
    <row r="1765" spans="1:2" x14ac:dyDescent="0.25">
      <c r="A1765" s="78">
        <v>1764</v>
      </c>
      <c r="B1765" s="85" t="str">
        <f>IF('2a Data Collection'!C1765="","",'2a Data Collection'!C1765)</f>
        <v/>
      </c>
    </row>
    <row r="1766" spans="1:2" x14ac:dyDescent="0.25">
      <c r="A1766" s="78">
        <v>1765</v>
      </c>
      <c r="B1766" s="85" t="str">
        <f>IF('2a Data Collection'!C1766="","",'2a Data Collection'!C1766)</f>
        <v/>
      </c>
    </row>
    <row r="1767" spans="1:2" x14ac:dyDescent="0.25">
      <c r="A1767" s="78">
        <v>1766</v>
      </c>
      <c r="B1767" s="85" t="str">
        <f>IF('2a Data Collection'!C1767="","",'2a Data Collection'!C1767)</f>
        <v/>
      </c>
    </row>
    <row r="1768" spans="1:2" x14ac:dyDescent="0.25">
      <c r="A1768" s="78">
        <v>1767</v>
      </c>
      <c r="B1768" s="85" t="str">
        <f>IF('2a Data Collection'!C1768="","",'2a Data Collection'!C1768)</f>
        <v/>
      </c>
    </row>
    <row r="1769" spans="1:2" x14ac:dyDescent="0.25">
      <c r="A1769" s="78">
        <v>1768</v>
      </c>
      <c r="B1769" s="85" t="str">
        <f>IF('2a Data Collection'!C1769="","",'2a Data Collection'!C1769)</f>
        <v/>
      </c>
    </row>
    <row r="1770" spans="1:2" x14ac:dyDescent="0.25">
      <c r="A1770" s="78">
        <v>1769</v>
      </c>
      <c r="B1770" s="85" t="str">
        <f>IF('2a Data Collection'!C1770="","",'2a Data Collection'!C1770)</f>
        <v/>
      </c>
    </row>
    <row r="1771" spans="1:2" x14ac:dyDescent="0.25">
      <c r="A1771" s="78">
        <v>1770</v>
      </c>
      <c r="B1771" s="85" t="str">
        <f>IF('2a Data Collection'!C1771="","",'2a Data Collection'!C1771)</f>
        <v/>
      </c>
    </row>
    <row r="1772" spans="1:2" x14ac:dyDescent="0.25">
      <c r="A1772" s="78">
        <v>1771</v>
      </c>
      <c r="B1772" s="85" t="str">
        <f>IF('2a Data Collection'!C1772="","",'2a Data Collection'!C1772)</f>
        <v/>
      </c>
    </row>
    <row r="1773" spans="1:2" x14ac:dyDescent="0.25">
      <c r="A1773" s="78">
        <v>1772</v>
      </c>
      <c r="B1773" s="85" t="str">
        <f>IF('2a Data Collection'!C1773="","",'2a Data Collection'!C1773)</f>
        <v/>
      </c>
    </row>
    <row r="1774" spans="1:2" x14ac:dyDescent="0.25">
      <c r="A1774" s="78">
        <v>1773</v>
      </c>
      <c r="B1774" s="85" t="str">
        <f>IF('2a Data Collection'!C1774="","",'2a Data Collection'!C1774)</f>
        <v/>
      </c>
    </row>
    <row r="1775" spans="1:2" x14ac:dyDescent="0.25">
      <c r="A1775" s="78">
        <v>1774</v>
      </c>
      <c r="B1775" s="85" t="str">
        <f>IF('2a Data Collection'!C1775="","",'2a Data Collection'!C1775)</f>
        <v/>
      </c>
    </row>
    <row r="1776" spans="1:2" x14ac:dyDescent="0.25">
      <c r="A1776" s="78">
        <v>1775</v>
      </c>
      <c r="B1776" s="85" t="str">
        <f>IF('2a Data Collection'!C1776="","",'2a Data Collection'!C1776)</f>
        <v/>
      </c>
    </row>
    <row r="1777" spans="1:2" x14ac:dyDescent="0.25">
      <c r="A1777" s="78">
        <v>1776</v>
      </c>
      <c r="B1777" s="85" t="str">
        <f>IF('2a Data Collection'!C1777="","",'2a Data Collection'!C1777)</f>
        <v/>
      </c>
    </row>
    <row r="1778" spans="1:2" x14ac:dyDescent="0.25">
      <c r="A1778" s="78">
        <v>1777</v>
      </c>
      <c r="B1778" s="85" t="str">
        <f>IF('2a Data Collection'!C1778="","",'2a Data Collection'!C1778)</f>
        <v/>
      </c>
    </row>
    <row r="1779" spans="1:2" x14ac:dyDescent="0.25">
      <c r="A1779" s="78">
        <v>1778</v>
      </c>
      <c r="B1779" s="85" t="str">
        <f>IF('2a Data Collection'!C1779="","",'2a Data Collection'!C1779)</f>
        <v/>
      </c>
    </row>
    <row r="1780" spans="1:2" x14ac:dyDescent="0.25">
      <c r="A1780" s="78">
        <v>1779</v>
      </c>
      <c r="B1780" s="85" t="str">
        <f>IF('2a Data Collection'!C1780="","",'2a Data Collection'!C1780)</f>
        <v/>
      </c>
    </row>
    <row r="1781" spans="1:2" x14ac:dyDescent="0.25">
      <c r="A1781" s="78">
        <v>1780</v>
      </c>
      <c r="B1781" s="85" t="str">
        <f>IF('2a Data Collection'!C1781="","",'2a Data Collection'!C1781)</f>
        <v/>
      </c>
    </row>
    <row r="1782" spans="1:2" x14ac:dyDescent="0.25">
      <c r="A1782" s="78">
        <v>1781</v>
      </c>
      <c r="B1782" s="85" t="str">
        <f>IF('2a Data Collection'!C1782="","",'2a Data Collection'!C1782)</f>
        <v/>
      </c>
    </row>
    <row r="1783" spans="1:2" x14ac:dyDescent="0.25">
      <c r="A1783" s="78">
        <v>1782</v>
      </c>
      <c r="B1783" s="85" t="str">
        <f>IF('2a Data Collection'!C1783="","",'2a Data Collection'!C1783)</f>
        <v/>
      </c>
    </row>
    <row r="1784" spans="1:2" x14ac:dyDescent="0.25">
      <c r="A1784" s="78">
        <v>1783</v>
      </c>
      <c r="B1784" s="85" t="str">
        <f>IF('2a Data Collection'!C1784="","",'2a Data Collection'!C1784)</f>
        <v/>
      </c>
    </row>
    <row r="1785" spans="1:2" x14ac:dyDescent="0.25">
      <c r="A1785" s="78">
        <v>1784</v>
      </c>
      <c r="B1785" s="85" t="str">
        <f>IF('2a Data Collection'!C1785="","",'2a Data Collection'!C1785)</f>
        <v/>
      </c>
    </row>
    <row r="1786" spans="1:2" x14ac:dyDescent="0.25">
      <c r="A1786" s="78">
        <v>1785</v>
      </c>
      <c r="B1786" s="85" t="str">
        <f>IF('2a Data Collection'!C1786="","",'2a Data Collection'!C1786)</f>
        <v/>
      </c>
    </row>
    <row r="1787" spans="1:2" x14ac:dyDescent="0.25">
      <c r="A1787" s="78">
        <v>1786</v>
      </c>
      <c r="B1787" s="85" t="str">
        <f>IF('2a Data Collection'!C1787="","",'2a Data Collection'!C1787)</f>
        <v/>
      </c>
    </row>
    <row r="1788" spans="1:2" x14ac:dyDescent="0.25">
      <c r="A1788" s="78">
        <v>1787</v>
      </c>
      <c r="B1788" s="85" t="str">
        <f>IF('2a Data Collection'!C1788="","",'2a Data Collection'!C1788)</f>
        <v/>
      </c>
    </row>
    <row r="1789" spans="1:2" x14ac:dyDescent="0.25">
      <c r="A1789" s="78">
        <v>1788</v>
      </c>
      <c r="B1789" s="85" t="str">
        <f>IF('2a Data Collection'!C1789="","",'2a Data Collection'!C1789)</f>
        <v/>
      </c>
    </row>
    <row r="1790" spans="1:2" x14ac:dyDescent="0.25">
      <c r="A1790" s="78">
        <v>1789</v>
      </c>
      <c r="B1790" s="85" t="str">
        <f>IF('2a Data Collection'!C1790="","",'2a Data Collection'!C1790)</f>
        <v/>
      </c>
    </row>
    <row r="1791" spans="1:2" x14ac:dyDescent="0.25">
      <c r="A1791" s="78">
        <v>1790</v>
      </c>
      <c r="B1791" s="85" t="str">
        <f>IF('2a Data Collection'!C1791="","",'2a Data Collection'!C1791)</f>
        <v/>
      </c>
    </row>
    <row r="1792" spans="1:2" x14ac:dyDescent="0.25">
      <c r="A1792" s="78">
        <v>1791</v>
      </c>
      <c r="B1792" s="85" t="str">
        <f>IF('2a Data Collection'!C1792="","",'2a Data Collection'!C1792)</f>
        <v/>
      </c>
    </row>
    <row r="1793" spans="1:2" x14ac:dyDescent="0.25">
      <c r="A1793" s="78">
        <v>1792</v>
      </c>
      <c r="B1793" s="85" t="str">
        <f>IF('2a Data Collection'!C1793="","",'2a Data Collection'!C1793)</f>
        <v/>
      </c>
    </row>
    <row r="1794" spans="1:2" x14ac:dyDescent="0.25">
      <c r="A1794" s="78">
        <v>1793</v>
      </c>
      <c r="B1794" s="85" t="str">
        <f>IF('2a Data Collection'!C1794="","",'2a Data Collection'!C1794)</f>
        <v/>
      </c>
    </row>
    <row r="1795" spans="1:2" x14ac:dyDescent="0.25">
      <c r="A1795" s="78">
        <v>1794</v>
      </c>
      <c r="B1795" s="85" t="str">
        <f>IF('2a Data Collection'!C1795="","",'2a Data Collection'!C1795)</f>
        <v/>
      </c>
    </row>
    <row r="1796" spans="1:2" x14ac:dyDescent="0.25">
      <c r="A1796" s="78">
        <v>1795</v>
      </c>
      <c r="B1796" s="85" t="str">
        <f>IF('2a Data Collection'!C1796="","",'2a Data Collection'!C1796)</f>
        <v/>
      </c>
    </row>
    <row r="1797" spans="1:2" x14ac:dyDescent="0.25">
      <c r="A1797" s="78">
        <v>1796</v>
      </c>
      <c r="B1797" s="85" t="str">
        <f>IF('2a Data Collection'!C1797="","",'2a Data Collection'!C1797)</f>
        <v/>
      </c>
    </row>
    <row r="1798" spans="1:2" x14ac:dyDescent="0.25">
      <c r="A1798" s="78">
        <v>1797</v>
      </c>
      <c r="B1798" s="85" t="str">
        <f>IF('2a Data Collection'!C1798="","",'2a Data Collection'!C1798)</f>
        <v/>
      </c>
    </row>
    <row r="1799" spans="1:2" x14ac:dyDescent="0.25">
      <c r="A1799" s="78">
        <v>1798</v>
      </c>
      <c r="B1799" s="85" t="str">
        <f>IF('2a Data Collection'!C1799="","",'2a Data Collection'!C1799)</f>
        <v/>
      </c>
    </row>
    <row r="1800" spans="1:2" x14ac:dyDescent="0.25">
      <c r="A1800" s="78">
        <v>1799</v>
      </c>
      <c r="B1800" s="85" t="str">
        <f>IF('2a Data Collection'!C1800="","",'2a Data Collection'!C1800)</f>
        <v/>
      </c>
    </row>
    <row r="1801" spans="1:2" x14ac:dyDescent="0.25">
      <c r="A1801" s="78">
        <v>1800</v>
      </c>
      <c r="B1801" s="85" t="str">
        <f>IF('2a Data Collection'!C1801="","",'2a Data Collection'!C1801)</f>
        <v/>
      </c>
    </row>
    <row r="1802" spans="1:2" x14ac:dyDescent="0.25">
      <c r="A1802" s="78">
        <v>1801</v>
      </c>
      <c r="B1802" s="85" t="str">
        <f>IF('2a Data Collection'!C1802="","",'2a Data Collection'!C1802)</f>
        <v/>
      </c>
    </row>
    <row r="1803" spans="1:2" x14ac:dyDescent="0.25">
      <c r="A1803" s="78">
        <v>1802</v>
      </c>
      <c r="B1803" s="85" t="str">
        <f>IF('2a Data Collection'!C1803="","",'2a Data Collection'!C1803)</f>
        <v/>
      </c>
    </row>
    <row r="1804" spans="1:2" x14ac:dyDescent="0.25">
      <c r="A1804" s="78">
        <v>1803</v>
      </c>
      <c r="B1804" s="85" t="str">
        <f>IF('2a Data Collection'!C1804="","",'2a Data Collection'!C1804)</f>
        <v/>
      </c>
    </row>
    <row r="1805" spans="1:2" x14ac:dyDescent="0.25">
      <c r="A1805" s="78">
        <v>1804</v>
      </c>
      <c r="B1805" s="85" t="str">
        <f>IF('2a Data Collection'!C1805="","",'2a Data Collection'!C1805)</f>
        <v/>
      </c>
    </row>
    <row r="1806" spans="1:2" x14ac:dyDescent="0.25">
      <c r="A1806" s="78">
        <v>1805</v>
      </c>
      <c r="B1806" s="85" t="str">
        <f>IF('2a Data Collection'!C1806="","",'2a Data Collection'!C1806)</f>
        <v/>
      </c>
    </row>
    <row r="1807" spans="1:2" x14ac:dyDescent="0.25">
      <c r="A1807" s="78">
        <v>1806</v>
      </c>
      <c r="B1807" s="85" t="str">
        <f>IF('2a Data Collection'!C1807="","",'2a Data Collection'!C1807)</f>
        <v/>
      </c>
    </row>
    <row r="1808" spans="1:2" x14ac:dyDescent="0.25">
      <c r="A1808" s="78">
        <v>1807</v>
      </c>
      <c r="B1808" s="85" t="str">
        <f>IF('2a Data Collection'!C1808="","",'2a Data Collection'!C1808)</f>
        <v/>
      </c>
    </row>
    <row r="1809" spans="1:2" x14ac:dyDescent="0.25">
      <c r="A1809" s="78">
        <v>1808</v>
      </c>
      <c r="B1809" s="85" t="str">
        <f>IF('2a Data Collection'!C1809="","",'2a Data Collection'!C1809)</f>
        <v/>
      </c>
    </row>
    <row r="1810" spans="1:2" x14ac:dyDescent="0.25">
      <c r="A1810" s="78">
        <v>1809</v>
      </c>
      <c r="B1810" s="85" t="str">
        <f>IF('2a Data Collection'!C1810="","",'2a Data Collection'!C1810)</f>
        <v/>
      </c>
    </row>
    <row r="1811" spans="1:2" x14ac:dyDescent="0.25">
      <c r="A1811" s="78">
        <v>1810</v>
      </c>
      <c r="B1811" s="85" t="str">
        <f>IF('2a Data Collection'!C1811="","",'2a Data Collection'!C1811)</f>
        <v/>
      </c>
    </row>
    <row r="1812" spans="1:2" x14ac:dyDescent="0.25">
      <c r="A1812" s="78">
        <v>1811</v>
      </c>
      <c r="B1812" s="85" t="str">
        <f>IF('2a Data Collection'!C1812="","",'2a Data Collection'!C1812)</f>
        <v/>
      </c>
    </row>
    <row r="1813" spans="1:2" x14ac:dyDescent="0.25">
      <c r="A1813" s="78">
        <v>1812</v>
      </c>
      <c r="B1813" s="85" t="str">
        <f>IF('2a Data Collection'!C1813="","",'2a Data Collection'!C1813)</f>
        <v/>
      </c>
    </row>
    <row r="1814" spans="1:2" x14ac:dyDescent="0.25">
      <c r="A1814" s="78">
        <v>1813</v>
      </c>
      <c r="B1814" s="85" t="str">
        <f>IF('2a Data Collection'!C1814="","",'2a Data Collection'!C1814)</f>
        <v/>
      </c>
    </row>
    <row r="1815" spans="1:2" x14ac:dyDescent="0.25">
      <c r="A1815" s="78">
        <v>1814</v>
      </c>
      <c r="B1815" s="85" t="str">
        <f>IF('2a Data Collection'!C1815="","",'2a Data Collection'!C1815)</f>
        <v/>
      </c>
    </row>
    <row r="1816" spans="1:2" x14ac:dyDescent="0.25">
      <c r="A1816" s="78">
        <v>1815</v>
      </c>
      <c r="B1816" s="85" t="str">
        <f>IF('2a Data Collection'!C1816="","",'2a Data Collection'!C1816)</f>
        <v/>
      </c>
    </row>
    <row r="1817" spans="1:2" x14ac:dyDescent="0.25">
      <c r="A1817" s="78">
        <v>1816</v>
      </c>
      <c r="B1817" s="85" t="str">
        <f>IF('2a Data Collection'!C1817="","",'2a Data Collection'!C1817)</f>
        <v/>
      </c>
    </row>
    <row r="1818" spans="1:2" x14ac:dyDescent="0.25">
      <c r="A1818" s="78">
        <v>1817</v>
      </c>
      <c r="B1818" s="85" t="str">
        <f>IF('2a Data Collection'!C1818="","",'2a Data Collection'!C1818)</f>
        <v/>
      </c>
    </row>
    <row r="1819" spans="1:2" x14ac:dyDescent="0.25">
      <c r="A1819" s="78">
        <v>1818</v>
      </c>
      <c r="B1819" s="85" t="str">
        <f>IF('2a Data Collection'!C1819="","",'2a Data Collection'!C1819)</f>
        <v/>
      </c>
    </row>
    <row r="1820" spans="1:2" x14ac:dyDescent="0.25">
      <c r="A1820" s="78">
        <v>1819</v>
      </c>
      <c r="B1820" s="85" t="str">
        <f>IF('2a Data Collection'!C1820="","",'2a Data Collection'!C1820)</f>
        <v/>
      </c>
    </row>
    <row r="1821" spans="1:2" x14ac:dyDescent="0.25">
      <c r="A1821" s="78">
        <v>1820</v>
      </c>
      <c r="B1821" s="85" t="str">
        <f>IF('2a Data Collection'!C1821="","",'2a Data Collection'!C1821)</f>
        <v/>
      </c>
    </row>
    <row r="1822" spans="1:2" x14ac:dyDescent="0.25">
      <c r="A1822" s="78">
        <v>1821</v>
      </c>
      <c r="B1822" s="85" t="str">
        <f>IF('2a Data Collection'!C1822="","",'2a Data Collection'!C1822)</f>
        <v/>
      </c>
    </row>
    <row r="1823" spans="1:2" x14ac:dyDescent="0.25">
      <c r="A1823" s="78">
        <v>1822</v>
      </c>
      <c r="B1823" s="85" t="str">
        <f>IF('2a Data Collection'!C1823="","",'2a Data Collection'!C1823)</f>
        <v/>
      </c>
    </row>
    <row r="1824" spans="1:2" x14ac:dyDescent="0.25">
      <c r="A1824" s="78">
        <v>1823</v>
      </c>
      <c r="B1824" s="85" t="str">
        <f>IF('2a Data Collection'!C1824="","",'2a Data Collection'!C1824)</f>
        <v/>
      </c>
    </row>
    <row r="1825" spans="1:2" x14ac:dyDescent="0.25">
      <c r="A1825" s="78">
        <v>1824</v>
      </c>
      <c r="B1825" s="85" t="str">
        <f>IF('2a Data Collection'!C1825="","",'2a Data Collection'!C1825)</f>
        <v/>
      </c>
    </row>
    <row r="1826" spans="1:2" x14ac:dyDescent="0.25">
      <c r="A1826" s="78">
        <v>1825</v>
      </c>
      <c r="B1826" s="85" t="str">
        <f>IF('2a Data Collection'!C1826="","",'2a Data Collection'!C1826)</f>
        <v/>
      </c>
    </row>
    <row r="1827" spans="1:2" x14ac:dyDescent="0.25">
      <c r="A1827" s="78">
        <v>1826</v>
      </c>
      <c r="B1827" s="85" t="str">
        <f>IF('2a Data Collection'!C1827="","",'2a Data Collection'!C1827)</f>
        <v/>
      </c>
    </row>
    <row r="1828" spans="1:2" x14ac:dyDescent="0.25">
      <c r="A1828" s="78">
        <v>1827</v>
      </c>
      <c r="B1828" s="85" t="str">
        <f>IF('2a Data Collection'!C1828="","",'2a Data Collection'!C1828)</f>
        <v/>
      </c>
    </row>
    <row r="1829" spans="1:2" x14ac:dyDescent="0.25">
      <c r="A1829" s="78">
        <v>1828</v>
      </c>
      <c r="B1829" s="85" t="str">
        <f>IF('2a Data Collection'!C1829="","",'2a Data Collection'!C1829)</f>
        <v/>
      </c>
    </row>
    <row r="1830" spans="1:2" x14ac:dyDescent="0.25">
      <c r="A1830" s="78">
        <v>1829</v>
      </c>
      <c r="B1830" s="85" t="str">
        <f>IF('2a Data Collection'!C1830="","",'2a Data Collection'!C1830)</f>
        <v/>
      </c>
    </row>
    <row r="1831" spans="1:2" x14ac:dyDescent="0.25">
      <c r="A1831" s="78">
        <v>1830</v>
      </c>
      <c r="B1831" s="85" t="str">
        <f>IF('2a Data Collection'!C1831="","",'2a Data Collection'!C1831)</f>
        <v/>
      </c>
    </row>
    <row r="1832" spans="1:2" x14ac:dyDescent="0.25">
      <c r="A1832" s="78">
        <v>1831</v>
      </c>
      <c r="B1832" s="85" t="str">
        <f>IF('2a Data Collection'!C1832="","",'2a Data Collection'!C1832)</f>
        <v/>
      </c>
    </row>
    <row r="1833" spans="1:2" x14ac:dyDescent="0.25">
      <c r="A1833" s="78">
        <v>1832</v>
      </c>
      <c r="B1833" s="85" t="str">
        <f>IF('2a Data Collection'!C1833="","",'2a Data Collection'!C1833)</f>
        <v/>
      </c>
    </row>
    <row r="1834" spans="1:2" x14ac:dyDescent="0.25">
      <c r="A1834" s="78">
        <v>1833</v>
      </c>
      <c r="B1834" s="85" t="str">
        <f>IF('2a Data Collection'!C1834="","",'2a Data Collection'!C1834)</f>
        <v/>
      </c>
    </row>
    <row r="1835" spans="1:2" x14ac:dyDescent="0.25">
      <c r="A1835" s="78">
        <v>1834</v>
      </c>
      <c r="B1835" s="85" t="str">
        <f>IF('2a Data Collection'!C1835="","",'2a Data Collection'!C1835)</f>
        <v/>
      </c>
    </row>
    <row r="1836" spans="1:2" x14ac:dyDescent="0.25">
      <c r="A1836" s="78">
        <v>1835</v>
      </c>
      <c r="B1836" s="85" t="str">
        <f>IF('2a Data Collection'!C1836="","",'2a Data Collection'!C1836)</f>
        <v/>
      </c>
    </row>
    <row r="1837" spans="1:2" x14ac:dyDescent="0.25">
      <c r="A1837" s="78">
        <v>1836</v>
      </c>
      <c r="B1837" s="85" t="str">
        <f>IF('2a Data Collection'!C1837="","",'2a Data Collection'!C1837)</f>
        <v/>
      </c>
    </row>
    <row r="1838" spans="1:2" x14ac:dyDescent="0.25">
      <c r="A1838" s="78">
        <v>1837</v>
      </c>
      <c r="B1838" s="85" t="str">
        <f>IF('2a Data Collection'!C1838="","",'2a Data Collection'!C1838)</f>
        <v/>
      </c>
    </row>
    <row r="1839" spans="1:2" x14ac:dyDescent="0.25">
      <c r="A1839" s="78">
        <v>1838</v>
      </c>
      <c r="B1839" s="85" t="str">
        <f>IF('2a Data Collection'!C1839="","",'2a Data Collection'!C1839)</f>
        <v/>
      </c>
    </row>
    <row r="1840" spans="1:2" x14ac:dyDescent="0.25">
      <c r="A1840" s="78">
        <v>1839</v>
      </c>
      <c r="B1840" s="85" t="str">
        <f>IF('2a Data Collection'!C1840="","",'2a Data Collection'!C1840)</f>
        <v/>
      </c>
    </row>
    <row r="1841" spans="1:2" x14ac:dyDescent="0.25">
      <c r="A1841" s="78">
        <v>1840</v>
      </c>
      <c r="B1841" s="85" t="str">
        <f>IF('2a Data Collection'!C1841="","",'2a Data Collection'!C1841)</f>
        <v/>
      </c>
    </row>
    <row r="1842" spans="1:2" x14ac:dyDescent="0.25">
      <c r="A1842" s="78">
        <v>1841</v>
      </c>
      <c r="B1842" s="85" t="str">
        <f>IF('2a Data Collection'!C1842="","",'2a Data Collection'!C1842)</f>
        <v/>
      </c>
    </row>
    <row r="1843" spans="1:2" x14ac:dyDescent="0.25">
      <c r="A1843" s="78">
        <v>1842</v>
      </c>
      <c r="B1843" s="85" t="str">
        <f>IF('2a Data Collection'!C1843="","",'2a Data Collection'!C1843)</f>
        <v/>
      </c>
    </row>
    <row r="1844" spans="1:2" x14ac:dyDescent="0.25">
      <c r="A1844" s="78">
        <v>1843</v>
      </c>
      <c r="B1844" s="85" t="str">
        <f>IF('2a Data Collection'!C1844="","",'2a Data Collection'!C1844)</f>
        <v/>
      </c>
    </row>
    <row r="1845" spans="1:2" x14ac:dyDescent="0.25">
      <c r="A1845" s="78">
        <v>1844</v>
      </c>
      <c r="B1845" s="85" t="str">
        <f>IF('2a Data Collection'!C1845="","",'2a Data Collection'!C1845)</f>
        <v/>
      </c>
    </row>
    <row r="1846" spans="1:2" x14ac:dyDescent="0.25">
      <c r="A1846" s="78">
        <v>1845</v>
      </c>
      <c r="B1846" s="85" t="str">
        <f>IF('2a Data Collection'!C1846="","",'2a Data Collection'!C1846)</f>
        <v/>
      </c>
    </row>
    <row r="1847" spans="1:2" x14ac:dyDescent="0.25">
      <c r="A1847" s="78">
        <v>1846</v>
      </c>
      <c r="B1847" s="85" t="str">
        <f>IF('2a Data Collection'!C1847="","",'2a Data Collection'!C1847)</f>
        <v/>
      </c>
    </row>
    <row r="1848" spans="1:2" x14ac:dyDescent="0.25">
      <c r="A1848" s="78">
        <v>1847</v>
      </c>
      <c r="B1848" s="85" t="str">
        <f>IF('2a Data Collection'!C1848="","",'2a Data Collection'!C1848)</f>
        <v/>
      </c>
    </row>
    <row r="1849" spans="1:2" x14ac:dyDescent="0.25">
      <c r="A1849" s="78">
        <v>1848</v>
      </c>
      <c r="B1849" s="85" t="str">
        <f>IF('2a Data Collection'!C1849="","",'2a Data Collection'!C1849)</f>
        <v/>
      </c>
    </row>
    <row r="1850" spans="1:2" x14ac:dyDescent="0.25">
      <c r="A1850" s="78">
        <v>1849</v>
      </c>
      <c r="B1850" s="85" t="str">
        <f>IF('2a Data Collection'!C1850="","",'2a Data Collection'!C1850)</f>
        <v/>
      </c>
    </row>
    <row r="1851" spans="1:2" x14ac:dyDescent="0.25">
      <c r="A1851" s="78">
        <v>1850</v>
      </c>
      <c r="B1851" s="85" t="str">
        <f>IF('2a Data Collection'!C1851="","",'2a Data Collection'!C1851)</f>
        <v/>
      </c>
    </row>
    <row r="1852" spans="1:2" x14ac:dyDescent="0.25">
      <c r="A1852" s="78">
        <v>1851</v>
      </c>
      <c r="B1852" s="85" t="str">
        <f>IF('2a Data Collection'!C1852="","",'2a Data Collection'!C1852)</f>
        <v/>
      </c>
    </row>
    <row r="1853" spans="1:2" x14ac:dyDescent="0.25">
      <c r="A1853" s="78">
        <v>1852</v>
      </c>
      <c r="B1853" s="85" t="str">
        <f>IF('2a Data Collection'!C1853="","",'2a Data Collection'!C1853)</f>
        <v/>
      </c>
    </row>
    <row r="1854" spans="1:2" x14ac:dyDescent="0.25">
      <c r="A1854" s="78">
        <v>1853</v>
      </c>
      <c r="B1854" s="85" t="str">
        <f>IF('2a Data Collection'!C1854="","",'2a Data Collection'!C1854)</f>
        <v/>
      </c>
    </row>
    <row r="1855" spans="1:2" x14ac:dyDescent="0.25">
      <c r="A1855" s="78">
        <v>1854</v>
      </c>
      <c r="B1855" s="85" t="str">
        <f>IF('2a Data Collection'!C1855="","",'2a Data Collection'!C1855)</f>
        <v/>
      </c>
    </row>
    <row r="1856" spans="1:2" x14ac:dyDescent="0.25">
      <c r="A1856" s="78">
        <v>1855</v>
      </c>
      <c r="B1856" s="85" t="str">
        <f>IF('2a Data Collection'!C1856="","",'2a Data Collection'!C1856)</f>
        <v/>
      </c>
    </row>
    <row r="1857" spans="1:2" x14ac:dyDescent="0.25">
      <c r="A1857" s="78">
        <v>1856</v>
      </c>
      <c r="B1857" s="85" t="str">
        <f>IF('2a Data Collection'!C1857="","",'2a Data Collection'!C1857)</f>
        <v/>
      </c>
    </row>
    <row r="1858" spans="1:2" x14ac:dyDescent="0.25">
      <c r="A1858" s="78">
        <v>1857</v>
      </c>
      <c r="B1858" s="85" t="str">
        <f>IF('2a Data Collection'!C1858="","",'2a Data Collection'!C1858)</f>
        <v/>
      </c>
    </row>
    <row r="1859" spans="1:2" x14ac:dyDescent="0.25">
      <c r="A1859" s="78">
        <v>1858</v>
      </c>
      <c r="B1859" s="85" t="str">
        <f>IF('2a Data Collection'!C1859="","",'2a Data Collection'!C1859)</f>
        <v/>
      </c>
    </row>
    <row r="1860" spans="1:2" x14ac:dyDescent="0.25">
      <c r="A1860" s="78">
        <v>1859</v>
      </c>
      <c r="B1860" s="85" t="str">
        <f>IF('2a Data Collection'!C1860="","",'2a Data Collection'!C1860)</f>
        <v/>
      </c>
    </row>
    <row r="1861" spans="1:2" x14ac:dyDescent="0.25">
      <c r="A1861" s="78">
        <v>1860</v>
      </c>
      <c r="B1861" s="85" t="str">
        <f>IF('2a Data Collection'!C1861="","",'2a Data Collection'!C1861)</f>
        <v/>
      </c>
    </row>
    <row r="1862" spans="1:2" x14ac:dyDescent="0.25">
      <c r="A1862" s="78">
        <v>1861</v>
      </c>
      <c r="B1862" s="85" t="str">
        <f>IF('2a Data Collection'!C1862="","",'2a Data Collection'!C1862)</f>
        <v/>
      </c>
    </row>
    <row r="1863" spans="1:2" x14ac:dyDescent="0.25">
      <c r="A1863" s="78">
        <v>1862</v>
      </c>
      <c r="B1863" s="85" t="str">
        <f>IF('2a Data Collection'!C1863="","",'2a Data Collection'!C1863)</f>
        <v/>
      </c>
    </row>
    <row r="1864" spans="1:2" x14ac:dyDescent="0.25">
      <c r="A1864" s="78">
        <v>1863</v>
      </c>
      <c r="B1864" s="85" t="str">
        <f>IF('2a Data Collection'!C1864="","",'2a Data Collection'!C1864)</f>
        <v/>
      </c>
    </row>
    <row r="1865" spans="1:2" x14ac:dyDescent="0.25">
      <c r="A1865" s="78">
        <v>1864</v>
      </c>
      <c r="B1865" s="85" t="str">
        <f>IF('2a Data Collection'!C1865="","",'2a Data Collection'!C1865)</f>
        <v/>
      </c>
    </row>
    <row r="1866" spans="1:2" x14ac:dyDescent="0.25">
      <c r="A1866" s="78">
        <v>1865</v>
      </c>
      <c r="B1866" s="85" t="str">
        <f>IF('2a Data Collection'!C1866="","",'2a Data Collection'!C1866)</f>
        <v/>
      </c>
    </row>
    <row r="1867" spans="1:2" x14ac:dyDescent="0.25">
      <c r="A1867" s="78">
        <v>1866</v>
      </c>
      <c r="B1867" s="85" t="str">
        <f>IF('2a Data Collection'!C1867="","",'2a Data Collection'!C1867)</f>
        <v/>
      </c>
    </row>
    <row r="1868" spans="1:2" x14ac:dyDescent="0.25">
      <c r="A1868" s="78">
        <v>1867</v>
      </c>
      <c r="B1868" s="85" t="str">
        <f>IF('2a Data Collection'!C1868="","",'2a Data Collection'!C1868)</f>
        <v/>
      </c>
    </row>
    <row r="1869" spans="1:2" x14ac:dyDescent="0.25">
      <c r="A1869" s="78">
        <v>1868</v>
      </c>
      <c r="B1869" s="85" t="str">
        <f>IF('2a Data Collection'!C1869="","",'2a Data Collection'!C1869)</f>
        <v/>
      </c>
    </row>
    <row r="1870" spans="1:2" x14ac:dyDescent="0.25">
      <c r="A1870" s="78">
        <v>1869</v>
      </c>
      <c r="B1870" s="85" t="str">
        <f>IF('2a Data Collection'!C1870="","",'2a Data Collection'!C1870)</f>
        <v/>
      </c>
    </row>
    <row r="1871" spans="1:2" x14ac:dyDescent="0.25">
      <c r="A1871" s="78">
        <v>1870</v>
      </c>
      <c r="B1871" s="85" t="str">
        <f>IF('2a Data Collection'!C1871="","",'2a Data Collection'!C1871)</f>
        <v/>
      </c>
    </row>
    <row r="1872" spans="1:2" x14ac:dyDescent="0.25">
      <c r="A1872" s="78">
        <v>1871</v>
      </c>
      <c r="B1872" s="85" t="str">
        <f>IF('2a Data Collection'!C1872="","",'2a Data Collection'!C1872)</f>
        <v/>
      </c>
    </row>
    <row r="1873" spans="1:2" x14ac:dyDescent="0.25">
      <c r="A1873" s="78">
        <v>1872</v>
      </c>
      <c r="B1873" s="85" t="str">
        <f>IF('2a Data Collection'!C1873="","",'2a Data Collection'!C1873)</f>
        <v/>
      </c>
    </row>
    <row r="1874" spans="1:2" x14ac:dyDescent="0.25">
      <c r="A1874" s="78">
        <v>1873</v>
      </c>
      <c r="B1874" s="85" t="str">
        <f>IF('2a Data Collection'!C1874="","",'2a Data Collection'!C1874)</f>
        <v/>
      </c>
    </row>
    <row r="1875" spans="1:2" x14ac:dyDescent="0.25">
      <c r="A1875" s="78">
        <v>1874</v>
      </c>
      <c r="B1875" s="85" t="str">
        <f>IF('2a Data Collection'!C1875="","",'2a Data Collection'!C1875)</f>
        <v/>
      </c>
    </row>
    <row r="1876" spans="1:2" x14ac:dyDescent="0.25">
      <c r="A1876" s="78">
        <v>1875</v>
      </c>
      <c r="B1876" s="85" t="str">
        <f>IF('2a Data Collection'!C1876="","",'2a Data Collection'!C1876)</f>
        <v/>
      </c>
    </row>
    <row r="1877" spans="1:2" x14ac:dyDescent="0.25">
      <c r="A1877" s="78">
        <v>1876</v>
      </c>
      <c r="B1877" s="85" t="str">
        <f>IF('2a Data Collection'!C1877="","",'2a Data Collection'!C1877)</f>
        <v/>
      </c>
    </row>
    <row r="1878" spans="1:2" x14ac:dyDescent="0.25">
      <c r="A1878" s="78">
        <v>1877</v>
      </c>
      <c r="B1878" s="85" t="str">
        <f>IF('2a Data Collection'!C1878="","",'2a Data Collection'!C1878)</f>
        <v/>
      </c>
    </row>
    <row r="1879" spans="1:2" x14ac:dyDescent="0.25">
      <c r="A1879" s="78">
        <v>1878</v>
      </c>
      <c r="B1879" s="85" t="str">
        <f>IF('2a Data Collection'!C1879="","",'2a Data Collection'!C1879)</f>
        <v/>
      </c>
    </row>
    <row r="1880" spans="1:2" x14ac:dyDescent="0.25">
      <c r="A1880" s="78">
        <v>1879</v>
      </c>
      <c r="B1880" s="85" t="str">
        <f>IF('2a Data Collection'!C1880="","",'2a Data Collection'!C1880)</f>
        <v/>
      </c>
    </row>
    <row r="1881" spans="1:2" x14ac:dyDescent="0.25">
      <c r="A1881" s="78">
        <v>1880</v>
      </c>
      <c r="B1881" s="85" t="str">
        <f>IF('2a Data Collection'!C1881="","",'2a Data Collection'!C1881)</f>
        <v/>
      </c>
    </row>
    <row r="1882" spans="1:2" x14ac:dyDescent="0.25">
      <c r="A1882" s="78">
        <v>1881</v>
      </c>
      <c r="B1882" s="85" t="str">
        <f>IF('2a Data Collection'!C1882="","",'2a Data Collection'!C1882)</f>
        <v/>
      </c>
    </row>
    <row r="1883" spans="1:2" x14ac:dyDescent="0.25">
      <c r="A1883" s="78">
        <v>1882</v>
      </c>
      <c r="B1883" s="85" t="str">
        <f>IF('2a Data Collection'!C1883="","",'2a Data Collection'!C1883)</f>
        <v/>
      </c>
    </row>
    <row r="1884" spans="1:2" x14ac:dyDescent="0.25">
      <c r="A1884" s="78">
        <v>1883</v>
      </c>
      <c r="B1884" s="85" t="str">
        <f>IF('2a Data Collection'!C1884="","",'2a Data Collection'!C1884)</f>
        <v/>
      </c>
    </row>
    <row r="1885" spans="1:2" x14ac:dyDescent="0.25">
      <c r="A1885" s="78">
        <v>1884</v>
      </c>
      <c r="B1885" s="85" t="str">
        <f>IF('2a Data Collection'!C1885="","",'2a Data Collection'!C1885)</f>
        <v/>
      </c>
    </row>
    <row r="1886" spans="1:2" x14ac:dyDescent="0.25">
      <c r="A1886" s="78">
        <v>1885</v>
      </c>
      <c r="B1886" s="85" t="str">
        <f>IF('2a Data Collection'!C1886="","",'2a Data Collection'!C1886)</f>
        <v/>
      </c>
    </row>
    <row r="1887" spans="1:2" x14ac:dyDescent="0.25">
      <c r="A1887" s="78">
        <v>1886</v>
      </c>
      <c r="B1887" s="85" t="str">
        <f>IF('2a Data Collection'!C1887="","",'2a Data Collection'!C1887)</f>
        <v/>
      </c>
    </row>
    <row r="1888" spans="1:2" x14ac:dyDescent="0.25">
      <c r="A1888" s="78">
        <v>1887</v>
      </c>
      <c r="B1888" s="85" t="str">
        <f>IF('2a Data Collection'!C1888="","",'2a Data Collection'!C1888)</f>
        <v/>
      </c>
    </row>
    <row r="1889" spans="1:2" x14ac:dyDescent="0.25">
      <c r="A1889" s="78">
        <v>1888</v>
      </c>
      <c r="B1889" s="85" t="str">
        <f>IF('2a Data Collection'!C1889="","",'2a Data Collection'!C1889)</f>
        <v/>
      </c>
    </row>
    <row r="1890" spans="1:2" x14ac:dyDescent="0.25">
      <c r="A1890" s="78">
        <v>1889</v>
      </c>
      <c r="B1890" s="85" t="str">
        <f>IF('2a Data Collection'!C1890="","",'2a Data Collection'!C1890)</f>
        <v/>
      </c>
    </row>
    <row r="1891" spans="1:2" x14ac:dyDescent="0.25">
      <c r="A1891" s="78">
        <v>1890</v>
      </c>
      <c r="B1891" s="85" t="str">
        <f>IF('2a Data Collection'!C1891="","",'2a Data Collection'!C1891)</f>
        <v/>
      </c>
    </row>
    <row r="1892" spans="1:2" x14ac:dyDescent="0.25">
      <c r="A1892" s="78">
        <v>1891</v>
      </c>
      <c r="B1892" s="85" t="str">
        <f>IF('2a Data Collection'!C1892="","",'2a Data Collection'!C1892)</f>
        <v/>
      </c>
    </row>
    <row r="1893" spans="1:2" x14ac:dyDescent="0.25">
      <c r="A1893" s="78">
        <v>1892</v>
      </c>
      <c r="B1893" s="85" t="str">
        <f>IF('2a Data Collection'!C1893="","",'2a Data Collection'!C1893)</f>
        <v/>
      </c>
    </row>
    <row r="1894" spans="1:2" x14ac:dyDescent="0.25">
      <c r="A1894" s="78">
        <v>1893</v>
      </c>
      <c r="B1894" s="85" t="str">
        <f>IF('2a Data Collection'!C1894="","",'2a Data Collection'!C1894)</f>
        <v/>
      </c>
    </row>
    <row r="1895" spans="1:2" x14ac:dyDescent="0.25">
      <c r="A1895" s="78">
        <v>1894</v>
      </c>
      <c r="B1895" s="85" t="str">
        <f>IF('2a Data Collection'!C1895="","",'2a Data Collection'!C1895)</f>
        <v/>
      </c>
    </row>
    <row r="1896" spans="1:2" x14ac:dyDescent="0.25">
      <c r="A1896" s="78">
        <v>1895</v>
      </c>
      <c r="B1896" s="85" t="str">
        <f>IF('2a Data Collection'!C1896="","",'2a Data Collection'!C1896)</f>
        <v/>
      </c>
    </row>
    <row r="1897" spans="1:2" x14ac:dyDescent="0.25">
      <c r="A1897" s="78">
        <v>1896</v>
      </c>
      <c r="B1897" s="85" t="str">
        <f>IF('2a Data Collection'!C1897="","",'2a Data Collection'!C1897)</f>
        <v/>
      </c>
    </row>
    <row r="1898" spans="1:2" x14ac:dyDescent="0.25">
      <c r="A1898" s="78">
        <v>1897</v>
      </c>
      <c r="B1898" s="85" t="str">
        <f>IF('2a Data Collection'!C1898="","",'2a Data Collection'!C1898)</f>
        <v/>
      </c>
    </row>
    <row r="1899" spans="1:2" x14ac:dyDescent="0.25">
      <c r="A1899" s="78">
        <v>1898</v>
      </c>
      <c r="B1899" s="85" t="str">
        <f>IF('2a Data Collection'!C1899="","",'2a Data Collection'!C1899)</f>
        <v/>
      </c>
    </row>
    <row r="1900" spans="1:2" x14ac:dyDescent="0.25">
      <c r="A1900" s="78">
        <v>1899</v>
      </c>
      <c r="B1900" s="85" t="str">
        <f>IF('2a Data Collection'!C1900="","",'2a Data Collection'!C1900)</f>
        <v/>
      </c>
    </row>
    <row r="1901" spans="1:2" x14ac:dyDescent="0.25">
      <c r="A1901" s="78">
        <v>1900</v>
      </c>
      <c r="B1901" s="85" t="str">
        <f>IF('2a Data Collection'!C1901="","",'2a Data Collection'!C1901)</f>
        <v/>
      </c>
    </row>
    <row r="1902" spans="1:2" x14ac:dyDescent="0.25">
      <c r="A1902" s="78">
        <v>1901</v>
      </c>
      <c r="B1902" s="85" t="str">
        <f>IF('2a Data Collection'!C1902="","",'2a Data Collection'!C1902)</f>
        <v/>
      </c>
    </row>
    <row r="1903" spans="1:2" x14ac:dyDescent="0.25">
      <c r="A1903" s="78">
        <v>1902</v>
      </c>
      <c r="B1903" s="85" t="str">
        <f>IF('2a Data Collection'!C1903="","",'2a Data Collection'!C1903)</f>
        <v/>
      </c>
    </row>
    <row r="1904" spans="1:2" x14ac:dyDescent="0.25">
      <c r="A1904" s="78">
        <v>1903</v>
      </c>
      <c r="B1904" s="85" t="str">
        <f>IF('2a Data Collection'!C1904="","",'2a Data Collection'!C1904)</f>
        <v/>
      </c>
    </row>
    <row r="1905" spans="1:2" x14ac:dyDescent="0.25">
      <c r="A1905" s="78">
        <v>1904</v>
      </c>
      <c r="B1905" s="85" t="str">
        <f>IF('2a Data Collection'!C1905="","",'2a Data Collection'!C1905)</f>
        <v/>
      </c>
    </row>
    <row r="1906" spans="1:2" x14ac:dyDescent="0.25">
      <c r="A1906" s="78">
        <v>1905</v>
      </c>
      <c r="B1906" s="85" t="str">
        <f>IF('2a Data Collection'!C1906="","",'2a Data Collection'!C1906)</f>
        <v/>
      </c>
    </row>
    <row r="1907" spans="1:2" x14ac:dyDescent="0.25">
      <c r="A1907" s="78">
        <v>1906</v>
      </c>
      <c r="B1907" s="85" t="str">
        <f>IF('2a Data Collection'!C1907="","",'2a Data Collection'!C1907)</f>
        <v/>
      </c>
    </row>
    <row r="1908" spans="1:2" x14ac:dyDescent="0.25">
      <c r="A1908" s="78">
        <v>1907</v>
      </c>
      <c r="B1908" s="85" t="str">
        <f>IF('2a Data Collection'!C1908="","",'2a Data Collection'!C1908)</f>
        <v/>
      </c>
    </row>
    <row r="1909" spans="1:2" x14ac:dyDescent="0.25">
      <c r="A1909" s="78">
        <v>1908</v>
      </c>
      <c r="B1909" s="85" t="str">
        <f>IF('2a Data Collection'!C1909="","",'2a Data Collection'!C1909)</f>
        <v/>
      </c>
    </row>
    <row r="1910" spans="1:2" x14ac:dyDescent="0.25">
      <c r="A1910" s="78">
        <v>1909</v>
      </c>
      <c r="B1910" s="85" t="str">
        <f>IF('2a Data Collection'!C1910="","",'2a Data Collection'!C1910)</f>
        <v/>
      </c>
    </row>
    <row r="1911" spans="1:2" x14ac:dyDescent="0.25">
      <c r="A1911" s="78">
        <v>1910</v>
      </c>
      <c r="B1911" s="85" t="str">
        <f>IF('2a Data Collection'!C1911="","",'2a Data Collection'!C1911)</f>
        <v/>
      </c>
    </row>
    <row r="1912" spans="1:2" x14ac:dyDescent="0.25">
      <c r="A1912" s="78">
        <v>1911</v>
      </c>
      <c r="B1912" s="85" t="str">
        <f>IF('2a Data Collection'!C1912="","",'2a Data Collection'!C1912)</f>
        <v/>
      </c>
    </row>
    <row r="1913" spans="1:2" x14ac:dyDescent="0.25">
      <c r="A1913" s="78">
        <v>1912</v>
      </c>
      <c r="B1913" s="85" t="str">
        <f>IF('2a Data Collection'!C1913="","",'2a Data Collection'!C1913)</f>
        <v/>
      </c>
    </row>
    <row r="1914" spans="1:2" x14ac:dyDescent="0.25">
      <c r="A1914" s="78">
        <v>1913</v>
      </c>
      <c r="B1914" s="85" t="str">
        <f>IF('2a Data Collection'!C1914="","",'2a Data Collection'!C1914)</f>
        <v/>
      </c>
    </row>
    <row r="1915" spans="1:2" x14ac:dyDescent="0.25">
      <c r="A1915" s="78">
        <v>1914</v>
      </c>
      <c r="B1915" s="85" t="str">
        <f>IF('2a Data Collection'!C1915="","",'2a Data Collection'!C1915)</f>
        <v/>
      </c>
    </row>
    <row r="1916" spans="1:2" x14ac:dyDescent="0.25">
      <c r="A1916" s="78">
        <v>1915</v>
      </c>
      <c r="B1916" s="85" t="str">
        <f>IF('2a Data Collection'!C1916="","",'2a Data Collection'!C1916)</f>
        <v/>
      </c>
    </row>
    <row r="1917" spans="1:2" x14ac:dyDescent="0.25">
      <c r="A1917" s="78">
        <v>1916</v>
      </c>
      <c r="B1917" s="85" t="str">
        <f>IF('2a Data Collection'!C1917="","",'2a Data Collection'!C1917)</f>
        <v/>
      </c>
    </row>
    <row r="1918" spans="1:2" x14ac:dyDescent="0.25">
      <c r="A1918" s="78">
        <v>1917</v>
      </c>
      <c r="B1918" s="85" t="str">
        <f>IF('2a Data Collection'!C1918="","",'2a Data Collection'!C1918)</f>
        <v/>
      </c>
    </row>
    <row r="1919" spans="1:2" x14ac:dyDescent="0.25">
      <c r="A1919" s="78">
        <v>1918</v>
      </c>
      <c r="B1919" s="85" t="str">
        <f>IF('2a Data Collection'!C1919="","",'2a Data Collection'!C1919)</f>
        <v/>
      </c>
    </row>
    <row r="1920" spans="1:2" x14ac:dyDescent="0.25">
      <c r="A1920" s="78">
        <v>1919</v>
      </c>
      <c r="B1920" s="85" t="str">
        <f>IF('2a Data Collection'!C1920="","",'2a Data Collection'!C1920)</f>
        <v/>
      </c>
    </row>
    <row r="1921" spans="1:2" x14ac:dyDescent="0.25">
      <c r="A1921" s="78">
        <v>1920</v>
      </c>
      <c r="B1921" s="85" t="str">
        <f>IF('2a Data Collection'!C1921="","",'2a Data Collection'!C1921)</f>
        <v/>
      </c>
    </row>
    <row r="1922" spans="1:2" x14ac:dyDescent="0.25">
      <c r="A1922" s="78">
        <v>1921</v>
      </c>
      <c r="B1922" s="85" t="str">
        <f>IF('2a Data Collection'!C1922="","",'2a Data Collection'!C1922)</f>
        <v/>
      </c>
    </row>
    <row r="1923" spans="1:2" x14ac:dyDescent="0.25">
      <c r="A1923" s="78">
        <v>1922</v>
      </c>
      <c r="B1923" s="85" t="str">
        <f>IF('2a Data Collection'!C1923="","",'2a Data Collection'!C1923)</f>
        <v/>
      </c>
    </row>
    <row r="1924" spans="1:2" x14ac:dyDescent="0.25">
      <c r="A1924" s="78">
        <v>1923</v>
      </c>
      <c r="B1924" s="85" t="str">
        <f>IF('2a Data Collection'!C1924="","",'2a Data Collection'!C1924)</f>
        <v/>
      </c>
    </row>
    <row r="1925" spans="1:2" x14ac:dyDescent="0.25">
      <c r="A1925" s="78">
        <v>1924</v>
      </c>
      <c r="B1925" s="85" t="str">
        <f>IF('2a Data Collection'!C1925="","",'2a Data Collection'!C1925)</f>
        <v/>
      </c>
    </row>
    <row r="1926" spans="1:2" x14ac:dyDescent="0.25">
      <c r="A1926" s="78">
        <v>1925</v>
      </c>
      <c r="B1926" s="85" t="str">
        <f>IF('2a Data Collection'!C1926="","",'2a Data Collection'!C1926)</f>
        <v/>
      </c>
    </row>
    <row r="1927" spans="1:2" x14ac:dyDescent="0.25">
      <c r="A1927" s="78">
        <v>1926</v>
      </c>
      <c r="B1927" s="85" t="str">
        <f>IF('2a Data Collection'!C1927="","",'2a Data Collection'!C1927)</f>
        <v/>
      </c>
    </row>
    <row r="1928" spans="1:2" x14ac:dyDescent="0.25">
      <c r="A1928" s="78">
        <v>1927</v>
      </c>
      <c r="B1928" s="85" t="str">
        <f>IF('2a Data Collection'!C1928="","",'2a Data Collection'!C1928)</f>
        <v/>
      </c>
    </row>
    <row r="1929" spans="1:2" x14ac:dyDescent="0.25">
      <c r="A1929" s="78">
        <v>1928</v>
      </c>
      <c r="B1929" s="85" t="str">
        <f>IF('2a Data Collection'!C1929="","",'2a Data Collection'!C1929)</f>
        <v/>
      </c>
    </row>
    <row r="1930" spans="1:2" x14ac:dyDescent="0.25">
      <c r="A1930" s="78">
        <v>1929</v>
      </c>
      <c r="B1930" s="85" t="str">
        <f>IF('2a Data Collection'!C1930="","",'2a Data Collection'!C1930)</f>
        <v/>
      </c>
    </row>
    <row r="1931" spans="1:2" x14ac:dyDescent="0.25">
      <c r="A1931" s="78">
        <v>1930</v>
      </c>
      <c r="B1931" s="85" t="str">
        <f>IF('2a Data Collection'!C1931="","",'2a Data Collection'!C1931)</f>
        <v/>
      </c>
    </row>
    <row r="1932" spans="1:2" x14ac:dyDescent="0.25">
      <c r="A1932" s="78">
        <v>1931</v>
      </c>
      <c r="B1932" s="85" t="str">
        <f>IF('2a Data Collection'!C1932="","",'2a Data Collection'!C1932)</f>
        <v/>
      </c>
    </row>
    <row r="1933" spans="1:2" x14ac:dyDescent="0.25">
      <c r="A1933" s="78">
        <v>1932</v>
      </c>
      <c r="B1933" s="85" t="str">
        <f>IF('2a Data Collection'!C1933="","",'2a Data Collection'!C1933)</f>
        <v/>
      </c>
    </row>
    <row r="1934" spans="1:2" x14ac:dyDescent="0.25">
      <c r="A1934" s="78">
        <v>1933</v>
      </c>
      <c r="B1934" s="85" t="str">
        <f>IF('2a Data Collection'!C1934="","",'2a Data Collection'!C1934)</f>
        <v/>
      </c>
    </row>
    <row r="1935" spans="1:2" x14ac:dyDescent="0.25">
      <c r="A1935" s="78">
        <v>1934</v>
      </c>
      <c r="B1935" s="85" t="str">
        <f>IF('2a Data Collection'!C1935="","",'2a Data Collection'!C1935)</f>
        <v/>
      </c>
    </row>
    <row r="1936" spans="1:2" x14ac:dyDescent="0.25">
      <c r="A1936" s="78">
        <v>1935</v>
      </c>
      <c r="B1936" s="85" t="str">
        <f>IF('2a Data Collection'!C1936="","",'2a Data Collection'!C1936)</f>
        <v/>
      </c>
    </row>
    <row r="1937" spans="1:2" x14ac:dyDescent="0.25">
      <c r="A1937" s="78">
        <v>1936</v>
      </c>
      <c r="B1937" s="85" t="str">
        <f>IF('2a Data Collection'!C1937="","",'2a Data Collection'!C1937)</f>
        <v/>
      </c>
    </row>
    <row r="1938" spans="1:2" x14ac:dyDescent="0.25">
      <c r="A1938" s="78">
        <v>1937</v>
      </c>
      <c r="B1938" s="85" t="str">
        <f>IF('2a Data Collection'!C1938="","",'2a Data Collection'!C1938)</f>
        <v/>
      </c>
    </row>
    <row r="1939" spans="1:2" x14ac:dyDescent="0.25">
      <c r="A1939" s="78">
        <v>1938</v>
      </c>
      <c r="B1939" s="85" t="str">
        <f>IF('2a Data Collection'!C1939="","",'2a Data Collection'!C1939)</f>
        <v/>
      </c>
    </row>
    <row r="1940" spans="1:2" x14ac:dyDescent="0.25">
      <c r="A1940" s="78">
        <v>1939</v>
      </c>
      <c r="B1940" s="85" t="str">
        <f>IF('2a Data Collection'!C1940="","",'2a Data Collection'!C1940)</f>
        <v/>
      </c>
    </row>
    <row r="1941" spans="1:2" x14ac:dyDescent="0.25">
      <c r="A1941" s="78">
        <v>1940</v>
      </c>
      <c r="B1941" s="85" t="str">
        <f>IF('2a Data Collection'!C1941="","",'2a Data Collection'!C1941)</f>
        <v/>
      </c>
    </row>
    <row r="1942" spans="1:2" x14ac:dyDescent="0.25">
      <c r="A1942" s="78">
        <v>1941</v>
      </c>
      <c r="B1942" s="85" t="str">
        <f>IF('2a Data Collection'!C1942="","",'2a Data Collection'!C1942)</f>
        <v/>
      </c>
    </row>
    <row r="1943" spans="1:2" x14ac:dyDescent="0.25">
      <c r="A1943" s="78">
        <v>1942</v>
      </c>
      <c r="B1943" s="85" t="str">
        <f>IF('2a Data Collection'!C1943="","",'2a Data Collection'!C1943)</f>
        <v/>
      </c>
    </row>
    <row r="1944" spans="1:2" x14ac:dyDescent="0.25">
      <c r="A1944" s="78">
        <v>1943</v>
      </c>
      <c r="B1944" s="85" t="str">
        <f>IF('2a Data Collection'!C1944="","",'2a Data Collection'!C1944)</f>
        <v/>
      </c>
    </row>
    <row r="1945" spans="1:2" x14ac:dyDescent="0.25">
      <c r="A1945" s="78">
        <v>1944</v>
      </c>
      <c r="B1945" s="85" t="str">
        <f>IF('2a Data Collection'!C1945="","",'2a Data Collection'!C1945)</f>
        <v/>
      </c>
    </row>
    <row r="1946" spans="1:2" x14ac:dyDescent="0.25">
      <c r="A1946" s="78">
        <v>1945</v>
      </c>
      <c r="B1946" s="85" t="str">
        <f>IF('2a Data Collection'!C1946="","",'2a Data Collection'!C1946)</f>
        <v/>
      </c>
    </row>
    <row r="1947" spans="1:2" x14ac:dyDescent="0.25">
      <c r="A1947" s="78">
        <v>1946</v>
      </c>
      <c r="B1947" s="85" t="str">
        <f>IF('2a Data Collection'!C1947="","",'2a Data Collection'!C1947)</f>
        <v/>
      </c>
    </row>
    <row r="1948" spans="1:2" x14ac:dyDescent="0.25">
      <c r="A1948" s="78">
        <v>1947</v>
      </c>
      <c r="B1948" s="85" t="str">
        <f>IF('2a Data Collection'!C1948="","",'2a Data Collection'!C1948)</f>
        <v/>
      </c>
    </row>
    <row r="1949" spans="1:2" x14ac:dyDescent="0.25">
      <c r="A1949" s="78">
        <v>1948</v>
      </c>
      <c r="B1949" s="85" t="str">
        <f>IF('2a Data Collection'!C1949="","",'2a Data Collection'!C1949)</f>
        <v/>
      </c>
    </row>
    <row r="1950" spans="1:2" x14ac:dyDescent="0.25">
      <c r="A1950" s="78">
        <v>1949</v>
      </c>
      <c r="B1950" s="85" t="str">
        <f>IF('2a Data Collection'!C1950="","",'2a Data Collection'!C1950)</f>
        <v/>
      </c>
    </row>
    <row r="1951" spans="1:2" x14ac:dyDescent="0.25">
      <c r="A1951" s="78">
        <v>1950</v>
      </c>
      <c r="B1951" s="85" t="str">
        <f>IF('2a Data Collection'!C1951="","",'2a Data Collection'!C1951)</f>
        <v/>
      </c>
    </row>
    <row r="1952" spans="1:2" x14ac:dyDescent="0.25">
      <c r="A1952" s="78">
        <v>1951</v>
      </c>
      <c r="B1952" s="85" t="str">
        <f>IF('2a Data Collection'!C1952="","",'2a Data Collection'!C1952)</f>
        <v/>
      </c>
    </row>
    <row r="1953" spans="1:2" x14ac:dyDescent="0.25">
      <c r="A1953" s="78">
        <v>1952</v>
      </c>
      <c r="B1953" s="85" t="str">
        <f>IF('2a Data Collection'!C1953="","",'2a Data Collection'!C1953)</f>
        <v/>
      </c>
    </row>
    <row r="1954" spans="1:2" x14ac:dyDescent="0.25">
      <c r="A1954" s="78">
        <v>1953</v>
      </c>
      <c r="B1954" s="85" t="str">
        <f>IF('2a Data Collection'!C1954="","",'2a Data Collection'!C1954)</f>
        <v/>
      </c>
    </row>
    <row r="1955" spans="1:2" x14ac:dyDescent="0.25">
      <c r="A1955" s="78">
        <v>1954</v>
      </c>
      <c r="B1955" s="85" t="str">
        <f>IF('2a Data Collection'!C1955="","",'2a Data Collection'!C1955)</f>
        <v/>
      </c>
    </row>
    <row r="1956" spans="1:2" x14ac:dyDescent="0.25">
      <c r="A1956" s="78">
        <v>1955</v>
      </c>
      <c r="B1956" s="85" t="str">
        <f>IF('2a Data Collection'!C1956="","",'2a Data Collection'!C1956)</f>
        <v/>
      </c>
    </row>
    <row r="1957" spans="1:2" x14ac:dyDescent="0.25">
      <c r="A1957" s="78">
        <v>1956</v>
      </c>
      <c r="B1957" s="85" t="str">
        <f>IF('2a Data Collection'!C1957="","",'2a Data Collection'!C1957)</f>
        <v/>
      </c>
    </row>
    <row r="1958" spans="1:2" x14ac:dyDescent="0.25">
      <c r="A1958" s="78">
        <v>1957</v>
      </c>
      <c r="B1958" s="85" t="str">
        <f>IF('2a Data Collection'!C1958="","",'2a Data Collection'!C1958)</f>
        <v/>
      </c>
    </row>
    <row r="1959" spans="1:2" x14ac:dyDescent="0.25">
      <c r="A1959" s="78">
        <v>1958</v>
      </c>
      <c r="B1959" s="85" t="str">
        <f>IF('2a Data Collection'!C1959="","",'2a Data Collection'!C1959)</f>
        <v/>
      </c>
    </row>
    <row r="1960" spans="1:2" x14ac:dyDescent="0.25">
      <c r="A1960" s="78">
        <v>1959</v>
      </c>
      <c r="B1960" s="85" t="str">
        <f>IF('2a Data Collection'!C1960="","",'2a Data Collection'!C1960)</f>
        <v/>
      </c>
    </row>
    <row r="1961" spans="1:2" x14ac:dyDescent="0.25">
      <c r="A1961" s="78">
        <v>1960</v>
      </c>
      <c r="B1961" s="85" t="str">
        <f>IF('2a Data Collection'!C1961="","",'2a Data Collection'!C1961)</f>
        <v/>
      </c>
    </row>
    <row r="1962" spans="1:2" x14ac:dyDescent="0.25">
      <c r="A1962" s="78">
        <v>1961</v>
      </c>
      <c r="B1962" s="85" t="str">
        <f>IF('2a Data Collection'!C1962="","",'2a Data Collection'!C1962)</f>
        <v/>
      </c>
    </row>
    <row r="1963" spans="1:2" x14ac:dyDescent="0.25">
      <c r="A1963" s="78">
        <v>1962</v>
      </c>
      <c r="B1963" s="85" t="str">
        <f>IF('2a Data Collection'!C1963="","",'2a Data Collection'!C1963)</f>
        <v/>
      </c>
    </row>
    <row r="1964" spans="1:2" x14ac:dyDescent="0.25">
      <c r="A1964" s="78">
        <v>1963</v>
      </c>
      <c r="B1964" s="85" t="str">
        <f>IF('2a Data Collection'!C1964="","",'2a Data Collection'!C1964)</f>
        <v/>
      </c>
    </row>
    <row r="1965" spans="1:2" x14ac:dyDescent="0.25">
      <c r="A1965" s="78">
        <v>1964</v>
      </c>
      <c r="B1965" s="85" t="str">
        <f>IF('2a Data Collection'!C1965="","",'2a Data Collection'!C1965)</f>
        <v/>
      </c>
    </row>
    <row r="1966" spans="1:2" x14ac:dyDescent="0.25">
      <c r="A1966" s="78">
        <v>1965</v>
      </c>
      <c r="B1966" s="85" t="str">
        <f>IF('2a Data Collection'!C1966="","",'2a Data Collection'!C1966)</f>
        <v/>
      </c>
    </row>
    <row r="1967" spans="1:2" x14ac:dyDescent="0.25">
      <c r="A1967" s="78">
        <v>1966</v>
      </c>
      <c r="B1967" s="85" t="str">
        <f>IF('2a Data Collection'!C1967="","",'2a Data Collection'!C1967)</f>
        <v/>
      </c>
    </row>
    <row r="1968" spans="1:2" x14ac:dyDescent="0.25">
      <c r="A1968" s="78">
        <v>1967</v>
      </c>
      <c r="B1968" s="85" t="str">
        <f>IF('2a Data Collection'!C1968="","",'2a Data Collection'!C1968)</f>
        <v/>
      </c>
    </row>
    <row r="1969" spans="1:2" x14ac:dyDescent="0.25">
      <c r="A1969" s="78">
        <v>1968</v>
      </c>
      <c r="B1969" s="85" t="str">
        <f>IF('2a Data Collection'!C1969="","",'2a Data Collection'!C1969)</f>
        <v/>
      </c>
    </row>
    <row r="1970" spans="1:2" x14ac:dyDescent="0.25">
      <c r="A1970" s="78">
        <v>1969</v>
      </c>
      <c r="B1970" s="85" t="str">
        <f>IF('2a Data Collection'!C1970="","",'2a Data Collection'!C1970)</f>
        <v/>
      </c>
    </row>
    <row r="1971" spans="1:2" x14ac:dyDescent="0.25">
      <c r="A1971" s="78">
        <v>1970</v>
      </c>
      <c r="B1971" s="85" t="str">
        <f>IF('2a Data Collection'!C1971="","",'2a Data Collection'!C1971)</f>
        <v/>
      </c>
    </row>
    <row r="1972" spans="1:2" x14ac:dyDescent="0.25">
      <c r="A1972" s="78">
        <v>1971</v>
      </c>
      <c r="B1972" s="85" t="str">
        <f>IF('2a Data Collection'!C1972="","",'2a Data Collection'!C1972)</f>
        <v/>
      </c>
    </row>
    <row r="1973" spans="1:2" x14ac:dyDescent="0.25">
      <c r="A1973" s="78">
        <v>1972</v>
      </c>
      <c r="B1973" s="85" t="str">
        <f>IF('2a Data Collection'!C1973="","",'2a Data Collection'!C1973)</f>
        <v/>
      </c>
    </row>
    <row r="1974" spans="1:2" x14ac:dyDescent="0.25">
      <c r="A1974" s="78">
        <v>1973</v>
      </c>
      <c r="B1974" s="85" t="str">
        <f>IF('2a Data Collection'!C1974="","",'2a Data Collection'!C1974)</f>
        <v/>
      </c>
    </row>
    <row r="1975" spans="1:2" x14ac:dyDescent="0.25">
      <c r="A1975" s="78">
        <v>1974</v>
      </c>
      <c r="B1975" s="85" t="str">
        <f>IF('2a Data Collection'!C1975="","",'2a Data Collection'!C1975)</f>
        <v/>
      </c>
    </row>
    <row r="1976" spans="1:2" x14ac:dyDescent="0.25">
      <c r="A1976" s="78">
        <v>1975</v>
      </c>
      <c r="B1976" s="85" t="str">
        <f>IF('2a Data Collection'!C1976="","",'2a Data Collection'!C1976)</f>
        <v/>
      </c>
    </row>
    <row r="1977" spans="1:2" x14ac:dyDescent="0.25">
      <c r="A1977" s="78">
        <v>1976</v>
      </c>
      <c r="B1977" s="85" t="str">
        <f>IF('2a Data Collection'!C1977="","",'2a Data Collection'!C1977)</f>
        <v/>
      </c>
    </row>
    <row r="1978" spans="1:2" x14ac:dyDescent="0.25">
      <c r="A1978" s="78">
        <v>1977</v>
      </c>
      <c r="B1978" s="85" t="str">
        <f>IF('2a Data Collection'!C1978="","",'2a Data Collection'!C1978)</f>
        <v/>
      </c>
    </row>
    <row r="1979" spans="1:2" x14ac:dyDescent="0.25">
      <c r="A1979" s="78">
        <v>1978</v>
      </c>
      <c r="B1979" s="85" t="str">
        <f>IF('2a Data Collection'!C1979="","",'2a Data Collection'!C1979)</f>
        <v/>
      </c>
    </row>
    <row r="1980" spans="1:2" x14ac:dyDescent="0.25">
      <c r="A1980" s="78">
        <v>1979</v>
      </c>
      <c r="B1980" s="85" t="str">
        <f>IF('2a Data Collection'!C1980="","",'2a Data Collection'!C1980)</f>
        <v/>
      </c>
    </row>
    <row r="1981" spans="1:2" x14ac:dyDescent="0.25">
      <c r="A1981" s="78">
        <v>1980</v>
      </c>
      <c r="B1981" s="85" t="str">
        <f>IF('2a Data Collection'!C1981="","",'2a Data Collection'!C1981)</f>
        <v/>
      </c>
    </row>
    <row r="1982" spans="1:2" x14ac:dyDescent="0.25">
      <c r="A1982" s="78">
        <v>1981</v>
      </c>
      <c r="B1982" s="85" t="str">
        <f>IF('2a Data Collection'!C1982="","",'2a Data Collection'!C1982)</f>
        <v/>
      </c>
    </row>
    <row r="1983" spans="1:2" x14ac:dyDescent="0.25">
      <c r="A1983" s="78">
        <v>1982</v>
      </c>
      <c r="B1983" s="85" t="str">
        <f>IF('2a Data Collection'!C1983="","",'2a Data Collection'!C1983)</f>
        <v/>
      </c>
    </row>
    <row r="1984" spans="1:2" x14ac:dyDescent="0.25">
      <c r="A1984" s="78">
        <v>1983</v>
      </c>
      <c r="B1984" s="85" t="str">
        <f>IF('2a Data Collection'!C1984="","",'2a Data Collection'!C1984)</f>
        <v/>
      </c>
    </row>
    <row r="1985" spans="1:2" x14ac:dyDescent="0.25">
      <c r="A1985" s="78">
        <v>1984</v>
      </c>
      <c r="B1985" s="85" t="str">
        <f>IF('2a Data Collection'!C1985="","",'2a Data Collection'!C1985)</f>
        <v/>
      </c>
    </row>
    <row r="1986" spans="1:2" x14ac:dyDescent="0.25">
      <c r="A1986" s="78">
        <v>1985</v>
      </c>
      <c r="B1986" s="85" t="str">
        <f>IF('2a Data Collection'!C1986="","",'2a Data Collection'!C1986)</f>
        <v/>
      </c>
    </row>
    <row r="1987" spans="1:2" x14ac:dyDescent="0.25">
      <c r="A1987" s="78">
        <v>1986</v>
      </c>
      <c r="B1987" s="85" t="str">
        <f>IF('2a Data Collection'!C1987="","",'2a Data Collection'!C1987)</f>
        <v/>
      </c>
    </row>
    <row r="1988" spans="1:2" x14ac:dyDescent="0.25">
      <c r="A1988" s="78">
        <v>1987</v>
      </c>
      <c r="B1988" s="85" t="str">
        <f>IF('2a Data Collection'!C1988="","",'2a Data Collection'!C1988)</f>
        <v/>
      </c>
    </row>
    <row r="1989" spans="1:2" x14ac:dyDescent="0.25">
      <c r="A1989" s="78">
        <v>1988</v>
      </c>
      <c r="B1989" s="85" t="str">
        <f>IF('2a Data Collection'!C1989="","",'2a Data Collection'!C1989)</f>
        <v/>
      </c>
    </row>
    <row r="1990" spans="1:2" x14ac:dyDescent="0.25">
      <c r="A1990" s="78">
        <v>1989</v>
      </c>
      <c r="B1990" s="85" t="str">
        <f>IF('2a Data Collection'!C1990="","",'2a Data Collection'!C1990)</f>
        <v/>
      </c>
    </row>
    <row r="1991" spans="1:2" x14ac:dyDescent="0.25">
      <c r="A1991" s="78">
        <v>1990</v>
      </c>
      <c r="B1991" s="85" t="str">
        <f>IF('2a Data Collection'!C1991="","",'2a Data Collection'!C1991)</f>
        <v/>
      </c>
    </row>
    <row r="1992" spans="1:2" x14ac:dyDescent="0.25">
      <c r="A1992" s="78">
        <v>1991</v>
      </c>
      <c r="B1992" s="85" t="str">
        <f>IF('2a Data Collection'!C1992="","",'2a Data Collection'!C1992)</f>
        <v/>
      </c>
    </row>
    <row r="1993" spans="1:2" x14ac:dyDescent="0.25">
      <c r="A1993" s="78">
        <v>1992</v>
      </c>
      <c r="B1993" s="85" t="str">
        <f>IF('2a Data Collection'!C1993="","",'2a Data Collection'!C1993)</f>
        <v/>
      </c>
    </row>
    <row r="1994" spans="1:2" x14ac:dyDescent="0.25">
      <c r="A1994" s="78">
        <v>1993</v>
      </c>
      <c r="B1994" s="85" t="str">
        <f>IF('2a Data Collection'!C1994="","",'2a Data Collection'!C1994)</f>
        <v/>
      </c>
    </row>
    <row r="1995" spans="1:2" x14ac:dyDescent="0.25">
      <c r="A1995" s="78">
        <v>1994</v>
      </c>
      <c r="B1995" s="85" t="str">
        <f>IF('2a Data Collection'!C1995="","",'2a Data Collection'!C1995)</f>
        <v/>
      </c>
    </row>
    <row r="1996" spans="1:2" x14ac:dyDescent="0.25">
      <c r="A1996" s="78">
        <v>1995</v>
      </c>
      <c r="B1996" s="85" t="str">
        <f>IF('2a Data Collection'!C1996="","",'2a Data Collection'!C1996)</f>
        <v/>
      </c>
    </row>
    <row r="1997" spans="1:2" x14ac:dyDescent="0.25">
      <c r="A1997" s="78">
        <v>1996</v>
      </c>
      <c r="B1997" s="85" t="str">
        <f>IF('2a Data Collection'!C1997="","",'2a Data Collection'!C1997)</f>
        <v/>
      </c>
    </row>
    <row r="1998" spans="1:2" x14ac:dyDescent="0.25">
      <c r="A1998" s="78">
        <v>1997</v>
      </c>
      <c r="B1998" s="85" t="str">
        <f>IF('2a Data Collection'!C1998="","",'2a Data Collection'!C1998)</f>
        <v/>
      </c>
    </row>
    <row r="1999" spans="1:2" x14ac:dyDescent="0.25">
      <c r="A1999" s="78">
        <v>1998</v>
      </c>
      <c r="B1999" s="85" t="str">
        <f>IF('2a Data Collection'!C1999="","",'2a Data Collection'!C1999)</f>
        <v/>
      </c>
    </row>
    <row r="2000" spans="1:2" x14ac:dyDescent="0.25">
      <c r="A2000" s="78">
        <v>1999</v>
      </c>
      <c r="B2000" s="85" t="str">
        <f>IF('2a Data Collection'!C2000="","",'2a Data Collection'!C2000)</f>
        <v/>
      </c>
    </row>
    <row r="2001" spans="1:2" x14ac:dyDescent="0.25">
      <c r="A2001" s="78">
        <v>2000</v>
      </c>
      <c r="B2001" s="85" t="str">
        <f>IF('2a Data Collection'!C2001="","",'2a Data Collection'!C2001)</f>
        <v/>
      </c>
    </row>
  </sheetData>
  <sheetProtection password="CEBE" sheet="1" objects="1" scenarios="1" selectLockedCells="1" autoFilter="0"/>
  <pageMargins left="0.75" right="0.75" top="1" bottom="1" header="0.5" footer="0.5"/>
  <pageSetup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autoPageBreaks="0"/>
  </sheetPr>
  <dimension ref="B1:AD48"/>
  <sheetViews>
    <sheetView showGridLines="0" showRowColHeaders="0" showOutlineSymbols="0" zoomScale="80" zoomScaleNormal="80" workbookViewId="0">
      <pane ySplit="2" topLeftCell="A8" activePane="bottomLeft" state="frozen"/>
      <selection activeCell="B12" sqref="B12"/>
      <selection pane="bottomLeft" activeCell="B1" sqref="B1:K2"/>
    </sheetView>
  </sheetViews>
  <sheetFormatPr defaultColWidth="9.1796875" defaultRowHeight="18.649999999999999" customHeight="1" x14ac:dyDescent="0.25"/>
  <cols>
    <col min="1" max="1" width="9.1796875" style="105"/>
    <col min="2" max="9" width="11.90625" style="105" customWidth="1"/>
    <col min="10" max="10" width="14.453125" style="105" customWidth="1"/>
    <col min="11" max="11" width="22.26953125" style="105" customWidth="1"/>
    <col min="12" max="12" width="1.81640625" style="113" customWidth="1"/>
    <col min="13" max="13" width="9.1796875" style="81"/>
    <col min="14" max="14" width="14.7265625" style="82" bestFit="1" customWidth="1"/>
    <col min="15" max="15" width="15.81640625" style="82" bestFit="1" customWidth="1"/>
    <col min="16" max="16" width="12.1796875" style="83" customWidth="1"/>
    <col min="17" max="17" width="20.453125" style="83" bestFit="1" customWidth="1"/>
    <col min="18" max="18" width="5.453125" style="84" customWidth="1"/>
    <col min="19" max="19" width="9.1796875" style="84"/>
    <col min="20" max="20" width="15.1796875" style="84" bestFit="1" customWidth="1"/>
    <col min="21" max="30" width="9.1796875" style="84"/>
    <col min="31" max="16384" width="9.1796875" style="105"/>
  </cols>
  <sheetData>
    <row r="1" spans="2:20" ht="18.649999999999999" customHeight="1" x14ac:dyDescent="0.25">
      <c r="B1" s="201" t="str">
        <f>"Histogram for ("&amp;K5&amp;")"</f>
        <v>Histogram for (My Output)</v>
      </c>
      <c r="C1" s="202"/>
      <c r="D1" s="202"/>
      <c r="E1" s="202"/>
      <c r="F1" s="202"/>
      <c r="G1" s="202"/>
      <c r="H1" s="202"/>
      <c r="I1" s="202"/>
      <c r="J1" s="202"/>
      <c r="K1" s="203"/>
      <c r="L1" s="80"/>
    </row>
    <row r="2" spans="2:20" ht="18.649999999999999" customHeight="1" x14ac:dyDescent="0.25">
      <c r="B2" s="204"/>
      <c r="C2" s="205"/>
      <c r="D2" s="205"/>
      <c r="E2" s="205"/>
      <c r="F2" s="205"/>
      <c r="G2" s="205"/>
      <c r="H2" s="205"/>
      <c r="I2" s="205"/>
      <c r="J2" s="205"/>
      <c r="K2" s="206"/>
      <c r="L2" s="80"/>
      <c r="P2" s="86"/>
    </row>
    <row r="3" spans="2:20" ht="18.649999999999999" customHeight="1" x14ac:dyDescent="0.25">
      <c r="B3" s="87"/>
      <c r="C3" s="88"/>
      <c r="D3" s="88"/>
      <c r="E3" s="88"/>
      <c r="F3" s="88"/>
      <c r="G3" s="88"/>
      <c r="H3" s="88"/>
      <c r="I3" s="88"/>
      <c r="J3" s="207" t="s">
        <v>85</v>
      </c>
      <c r="K3" s="207"/>
      <c r="L3" s="80"/>
      <c r="O3" s="89"/>
      <c r="P3" s="90"/>
      <c r="Q3" s="90"/>
    </row>
    <row r="4" spans="2:20" ht="18.649999999999999" customHeight="1" x14ac:dyDescent="0.25">
      <c r="B4" s="87"/>
      <c r="C4" s="88"/>
      <c r="D4" s="88"/>
      <c r="E4" s="88"/>
      <c r="F4" s="88"/>
      <c r="G4" s="88"/>
      <c r="H4" s="88"/>
      <c r="I4" s="88"/>
      <c r="J4" s="91" t="s">
        <v>117</v>
      </c>
      <c r="K4" s="95" t="str">
        <f>'1 Setup'!D6</f>
        <v>XYZ Area</v>
      </c>
      <c r="L4" s="80"/>
      <c r="N4" s="208"/>
      <c r="O4" s="208"/>
      <c r="P4" s="190"/>
      <c r="Q4" s="190"/>
    </row>
    <row r="5" spans="2:20" ht="18.649999999999999" customHeight="1" x14ac:dyDescent="0.25">
      <c r="B5" s="87"/>
      <c r="C5" s="88"/>
      <c r="D5" s="88"/>
      <c r="E5" s="88"/>
      <c r="F5" s="88"/>
      <c r="G5" s="88"/>
      <c r="H5" s="88"/>
      <c r="I5" s="88"/>
      <c r="J5" s="91" t="s">
        <v>88</v>
      </c>
      <c r="K5" s="95" t="str">
        <f>'1 Setup'!D5</f>
        <v>My Output</v>
      </c>
      <c r="L5" s="80"/>
      <c r="O5" s="92"/>
      <c r="P5" s="90"/>
      <c r="Q5" s="93"/>
    </row>
    <row r="6" spans="2:20" ht="18.649999999999999" customHeight="1" x14ac:dyDescent="0.25">
      <c r="B6" s="87"/>
      <c r="C6" s="88"/>
      <c r="D6" s="88"/>
      <c r="E6" s="88"/>
      <c r="F6" s="88"/>
      <c r="G6" s="88"/>
      <c r="H6" s="88"/>
      <c r="I6" s="88"/>
      <c r="J6" s="91" t="s">
        <v>87</v>
      </c>
      <c r="K6" s="95" t="str">
        <f>'1 Setup'!D7</f>
        <v>John Doe</v>
      </c>
      <c r="L6" s="80"/>
      <c r="O6" s="89"/>
      <c r="P6" s="90"/>
      <c r="Q6" s="93"/>
    </row>
    <row r="7" spans="2:20" ht="18.649999999999999" customHeight="1" x14ac:dyDescent="0.25">
      <c r="B7" s="87"/>
      <c r="C7" s="88"/>
      <c r="D7" s="88"/>
      <c r="E7" s="88"/>
      <c r="F7" s="88"/>
      <c r="G7" s="88"/>
      <c r="H7" s="88"/>
      <c r="I7" s="88"/>
      <c r="J7" s="91" t="s">
        <v>86</v>
      </c>
      <c r="K7" s="132">
        <f>'1 Setup'!D4</f>
        <v>43137</v>
      </c>
      <c r="L7" s="80"/>
      <c r="P7" s="90"/>
      <c r="Q7" s="93"/>
    </row>
    <row r="8" spans="2:20" ht="18.649999999999999" customHeight="1" x14ac:dyDescent="0.25">
      <c r="B8" s="87"/>
      <c r="C8" s="88"/>
      <c r="D8" s="88"/>
      <c r="E8" s="88"/>
      <c r="F8" s="88"/>
      <c r="G8" s="88"/>
      <c r="H8" s="88"/>
      <c r="I8" s="88"/>
      <c r="J8" s="199"/>
      <c r="K8" s="200"/>
      <c r="L8" s="80"/>
      <c r="O8" s="89"/>
      <c r="P8" s="90"/>
      <c r="Q8" s="90"/>
    </row>
    <row r="9" spans="2:20" ht="18.649999999999999" customHeight="1" x14ac:dyDescent="0.25">
      <c r="B9" s="87"/>
      <c r="C9" s="88"/>
      <c r="D9" s="94"/>
      <c r="E9" s="88"/>
      <c r="F9" s="88"/>
      <c r="G9" s="88"/>
      <c r="H9" s="88"/>
      <c r="I9" s="88"/>
      <c r="J9" s="207" t="s">
        <v>89</v>
      </c>
      <c r="K9" s="207"/>
      <c r="L9" s="80"/>
      <c r="P9" s="96"/>
    </row>
    <row r="10" spans="2:20" ht="18.649999999999999" customHeight="1" x14ac:dyDescent="0.25">
      <c r="B10" s="87"/>
      <c r="C10" s="88"/>
      <c r="D10" s="94" t="e">
        <f>#REF!</f>
        <v>#REF!</v>
      </c>
      <c r="E10" s="88"/>
      <c r="F10" s="88"/>
      <c r="G10" s="88"/>
      <c r="H10" s="88"/>
      <c r="I10" s="88"/>
      <c r="J10" s="91" t="s">
        <v>79</v>
      </c>
      <c r="K10" s="95">
        <f ca="1">IF(ISERROR(AVERAGE(OUTPUT_rawdata)),"",AVERAGE(OUTPUT_rawdata))</f>
        <v>37.968253968253968</v>
      </c>
      <c r="L10" s="80"/>
      <c r="P10" s="96"/>
    </row>
    <row r="11" spans="2:20" ht="18.649999999999999" customHeight="1" x14ac:dyDescent="0.25">
      <c r="B11" s="87"/>
      <c r="C11" s="88"/>
      <c r="D11" s="88"/>
      <c r="E11" s="88"/>
      <c r="F11" s="88"/>
      <c r="G11" s="88"/>
      <c r="H11" s="88"/>
      <c r="I11" s="88"/>
      <c r="J11" s="91" t="s">
        <v>90</v>
      </c>
      <c r="K11" s="95">
        <f ca="1">IF(ISERROR(VAR(OUTPUT_rawdata)),"",VAR(OUTPUT_rawdata))</f>
        <v>452.77316948284692</v>
      </c>
      <c r="L11" s="80"/>
      <c r="P11" s="190"/>
      <c r="Q11" s="190"/>
    </row>
    <row r="12" spans="2:20" ht="18.649999999999999" customHeight="1" x14ac:dyDescent="0.25">
      <c r="B12" s="87"/>
      <c r="C12" s="88"/>
      <c r="D12" s="88"/>
      <c r="E12" s="88"/>
      <c r="F12" s="88"/>
      <c r="G12" s="88"/>
      <c r="H12" s="88"/>
      <c r="I12" s="88"/>
      <c r="J12" s="91" t="s">
        <v>91</v>
      </c>
      <c r="K12" s="95">
        <f ca="1">IF(ISERROR(STDEV(OUTPUT_rawdata)),"",STDEV(OUTPUT_rawdata))</f>
        <v>21.278467272875812</v>
      </c>
      <c r="L12" s="80"/>
      <c r="P12" s="90"/>
      <c r="Q12" s="97"/>
    </row>
    <row r="13" spans="2:20" ht="18.649999999999999" customHeight="1" x14ac:dyDescent="0.25">
      <c r="B13" s="87"/>
      <c r="C13" s="88"/>
      <c r="D13" s="88"/>
      <c r="E13" s="88"/>
      <c r="F13" s="88"/>
      <c r="G13" s="88"/>
      <c r="H13" s="88"/>
      <c r="I13" s="88"/>
      <c r="J13" s="91" t="s">
        <v>92</v>
      </c>
      <c r="K13" s="95">
        <f ca="1">IF(ISERROR(SKEW(OUTPUT_rawdata)),"",SKEW(OUTPUT_rawdata))</f>
        <v>2.3581847627631651</v>
      </c>
      <c r="L13" s="80"/>
      <c r="P13" s="90"/>
      <c r="Q13" s="97"/>
      <c r="T13" s="98"/>
    </row>
    <row r="14" spans="2:20" ht="18.649999999999999" customHeight="1" x14ac:dyDescent="0.25">
      <c r="B14" s="87"/>
      <c r="C14" s="88"/>
      <c r="D14" s="88"/>
      <c r="E14" s="88"/>
      <c r="F14" s="88"/>
      <c r="G14" s="88"/>
      <c r="H14" s="88"/>
      <c r="I14" s="88"/>
      <c r="J14" s="91" t="s">
        <v>93</v>
      </c>
      <c r="K14" s="95">
        <f ca="1">IF(ISERROR(KURT(OUTPUT_rawdata)),"",KURT(OUTPUT_rawdata))</f>
        <v>9.9443423945335212</v>
      </c>
      <c r="L14" s="80"/>
      <c r="P14" s="90"/>
      <c r="Q14" s="97"/>
      <c r="T14" s="98"/>
    </row>
    <row r="15" spans="2:20" ht="18.649999999999999" customHeight="1" x14ac:dyDescent="0.25">
      <c r="B15" s="87"/>
      <c r="C15" s="88"/>
      <c r="D15" s="88"/>
      <c r="E15" s="88"/>
      <c r="F15" s="88"/>
      <c r="G15" s="88"/>
      <c r="H15" s="88"/>
      <c r="I15" s="88"/>
      <c r="J15" s="91" t="s">
        <v>94</v>
      </c>
      <c r="K15" s="95">
        <f ca="1">IF(MAX(OUTPUT_rawdata)=0,"",MAX(OUTPUT_rawdata))</f>
        <v>145</v>
      </c>
      <c r="L15" s="80"/>
      <c r="P15" s="90"/>
      <c r="Q15" s="97"/>
      <c r="T15" s="98"/>
    </row>
    <row r="16" spans="2:20" ht="18.649999999999999" customHeight="1" x14ac:dyDescent="0.25">
      <c r="B16" s="87"/>
      <c r="C16" s="88"/>
      <c r="D16" s="88"/>
      <c r="E16" s="88"/>
      <c r="F16" s="88"/>
      <c r="G16" s="88"/>
      <c r="H16" s="88"/>
      <c r="I16" s="88"/>
      <c r="J16" s="91" t="s">
        <v>95</v>
      </c>
      <c r="K16" s="95">
        <f ca="1">IF(ISERROR(QUARTILE(OUTPUT_rawdata,3)),"",QUARTILE(OUTPUT_rawdata,3))</f>
        <v>50</v>
      </c>
      <c r="L16" s="80"/>
      <c r="N16" s="99"/>
      <c r="O16" s="89"/>
      <c r="P16" s="90"/>
      <c r="Q16" s="90"/>
      <c r="T16" s="98"/>
    </row>
    <row r="17" spans="2:20" ht="18.649999999999999" customHeight="1" x14ac:dyDescent="0.25">
      <c r="B17" s="87"/>
      <c r="C17" s="88"/>
      <c r="D17" s="88"/>
      <c r="E17" s="88"/>
      <c r="F17" s="88"/>
      <c r="G17" s="88"/>
      <c r="H17" s="88"/>
      <c r="I17" s="88"/>
      <c r="J17" s="91" t="s">
        <v>96</v>
      </c>
      <c r="K17" s="95">
        <f ca="1">IF(ISERROR(MEDIAN(OUTPUT_rawdata)),"",MEDIAN(OUTPUT_rawdata))</f>
        <v>36</v>
      </c>
      <c r="L17" s="80"/>
      <c r="M17" s="100" t="str">
        <f ca="1">"Based on the "&amp;K20&amp;" samples collected ("&amp;K4&amp;"/ "&amp;K5&amp;"), the average or mean is "&amp;K10&amp;" and the standard deviation is "&amp;K12&amp;"."</f>
        <v>Based on the 63 samples collected (XYZ Area/ My Output), the average or mean is 37.968253968254 and the standard deviation is 21.2784672728758.</v>
      </c>
      <c r="O17" s="89"/>
      <c r="P17" s="90"/>
      <c r="Q17" s="93"/>
      <c r="R17" s="101"/>
    </row>
    <row r="18" spans="2:20" ht="18.649999999999999" customHeight="1" x14ac:dyDescent="0.25">
      <c r="B18" s="87"/>
      <c r="C18" s="88"/>
      <c r="D18" s="88"/>
      <c r="E18" s="88"/>
      <c r="F18" s="88"/>
      <c r="G18" s="88"/>
      <c r="H18" s="88"/>
      <c r="I18" s="88"/>
      <c r="J18" s="91" t="s">
        <v>97</v>
      </c>
      <c r="K18" s="95">
        <f ca="1">IF(ISERROR(QUARTILE(OUTPUT_rawdata,1)),"",QUARTILE(OUTPUT_rawdata,1))</f>
        <v>25</v>
      </c>
      <c r="L18" s="80"/>
      <c r="O18" s="89"/>
      <c r="P18" s="90"/>
      <c r="Q18" s="90"/>
    </row>
    <row r="19" spans="2:20" ht="18.649999999999999" customHeight="1" x14ac:dyDescent="0.25">
      <c r="B19" s="87"/>
      <c r="C19" s="88"/>
      <c r="D19" s="88"/>
      <c r="E19" s="88"/>
      <c r="F19" s="88"/>
      <c r="G19" s="88"/>
      <c r="H19" s="88"/>
      <c r="I19" s="88"/>
      <c r="J19" s="91" t="s">
        <v>98</v>
      </c>
      <c r="K19" s="95">
        <f ca="1">IF(MIN(OUTPUT_rawdata)=0,"",MIN(OUTPUT_rawdata))</f>
        <v>12</v>
      </c>
      <c r="L19" s="80"/>
      <c r="M19" s="100"/>
      <c r="O19" s="89"/>
      <c r="P19" s="90"/>
      <c r="Q19" s="90"/>
    </row>
    <row r="20" spans="2:20" ht="18.649999999999999" customHeight="1" x14ac:dyDescent="0.25">
      <c r="B20" s="87"/>
      <c r="C20" s="88"/>
      <c r="D20" s="88"/>
      <c r="E20" s="88"/>
      <c r="F20" s="88"/>
      <c r="G20" s="88"/>
      <c r="H20" s="88"/>
      <c r="I20" s="88"/>
      <c r="J20" s="91" t="s">
        <v>99</v>
      </c>
      <c r="K20" s="95">
        <f ca="1">IF(COUNT(OUTPUT_rawdata)=0,"",COUNT(OUTPUT_rawdata))</f>
        <v>63</v>
      </c>
      <c r="L20" s="80"/>
      <c r="O20" s="89"/>
      <c r="P20" s="90"/>
      <c r="Q20" s="90"/>
    </row>
    <row r="21" spans="2:20" ht="18.649999999999999" customHeight="1" x14ac:dyDescent="0.25">
      <c r="B21" s="87"/>
      <c r="C21" s="88"/>
      <c r="D21" s="88"/>
      <c r="E21" s="88"/>
      <c r="F21" s="88"/>
      <c r="G21" s="88"/>
      <c r="H21" s="88"/>
      <c r="I21" s="88"/>
      <c r="J21" s="191" t="s">
        <v>100</v>
      </c>
      <c r="K21" s="191"/>
      <c r="L21" s="80"/>
      <c r="M21" s="102"/>
      <c r="O21" s="89"/>
      <c r="P21" s="90"/>
      <c r="Q21" s="90"/>
    </row>
    <row r="22" spans="2:20" ht="18.649999999999999" customHeight="1" x14ac:dyDescent="0.25">
      <c r="B22" s="87"/>
      <c r="C22" s="88"/>
      <c r="D22" s="88"/>
      <c r="E22" s="88"/>
      <c r="F22" s="88"/>
      <c r="G22" s="88"/>
      <c r="H22" s="88"/>
      <c r="I22" s="88"/>
      <c r="J22" s="192" t="str">
        <f ca="1">IF(COUNT('2a Data Collection'!C2:C1000)&lt;5,"",M17)</f>
        <v>Based on the 63 samples collected (XYZ Area/ My Output), the average or mean is 37.968253968254 and the standard deviation is 21.2784672728758.</v>
      </c>
      <c r="K22" s="193"/>
      <c r="L22" s="80"/>
      <c r="O22" s="89"/>
      <c r="P22" s="90"/>
      <c r="Q22" s="90"/>
    </row>
    <row r="23" spans="2:20" ht="18.649999999999999" customHeight="1" x14ac:dyDescent="0.25">
      <c r="B23" s="87"/>
      <c r="C23" s="88"/>
      <c r="D23" s="88"/>
      <c r="E23" s="88"/>
      <c r="F23" s="88"/>
      <c r="G23" s="88"/>
      <c r="H23" s="88"/>
      <c r="I23" s="88"/>
      <c r="J23" s="194"/>
      <c r="K23" s="195"/>
      <c r="L23" s="80"/>
      <c r="O23" s="89"/>
      <c r="P23" s="90"/>
      <c r="Q23" s="90"/>
      <c r="T23" s="98"/>
    </row>
    <row r="24" spans="2:20" ht="18.649999999999999" customHeight="1" x14ac:dyDescent="0.25">
      <c r="B24" s="87"/>
      <c r="C24" s="88"/>
      <c r="D24" s="88"/>
      <c r="E24" s="88"/>
      <c r="F24" s="88"/>
      <c r="G24" s="88"/>
      <c r="H24" s="88"/>
      <c r="I24" s="88"/>
      <c r="J24" s="194"/>
      <c r="K24" s="195"/>
      <c r="L24" s="80"/>
      <c r="T24" s="98"/>
    </row>
    <row r="25" spans="2:20" ht="18.649999999999999" customHeight="1" x14ac:dyDescent="0.25">
      <c r="B25" s="87"/>
      <c r="C25" s="88"/>
      <c r="D25" s="88"/>
      <c r="E25" s="88"/>
      <c r="F25" s="88"/>
      <c r="G25" s="88"/>
      <c r="H25" s="88"/>
      <c r="I25" s="88"/>
      <c r="J25" s="194"/>
      <c r="K25" s="195"/>
      <c r="L25" s="80"/>
      <c r="P25" s="86"/>
      <c r="T25" s="98"/>
    </row>
    <row r="26" spans="2:20" ht="18.649999999999999" customHeight="1" x14ac:dyDescent="0.25">
      <c r="B26" s="87"/>
      <c r="C26" s="88"/>
      <c r="D26" s="88"/>
      <c r="E26" s="88"/>
      <c r="F26" s="88"/>
      <c r="G26" s="88"/>
      <c r="H26" s="88"/>
      <c r="I26" s="88"/>
      <c r="J26" s="194"/>
      <c r="K26" s="195"/>
      <c r="L26" s="80"/>
      <c r="P26" s="86"/>
    </row>
    <row r="27" spans="2:20" ht="18.649999999999999" customHeight="1" x14ac:dyDescent="0.25">
      <c r="B27" s="87"/>
      <c r="C27" s="88"/>
      <c r="D27" s="88"/>
      <c r="E27" s="88"/>
      <c r="F27" s="88"/>
      <c r="G27" s="88"/>
      <c r="H27" s="88"/>
      <c r="I27" s="88"/>
      <c r="J27" s="194"/>
      <c r="K27" s="195"/>
      <c r="L27" s="80"/>
    </row>
    <row r="28" spans="2:20" ht="18.649999999999999" customHeight="1" x14ac:dyDescent="0.25">
      <c r="B28" s="87"/>
      <c r="C28" s="88"/>
      <c r="D28" s="88"/>
      <c r="E28" s="88"/>
      <c r="F28" s="88"/>
      <c r="G28" s="88"/>
      <c r="H28" s="88"/>
      <c r="I28" s="88"/>
      <c r="J28" s="194"/>
      <c r="K28" s="195"/>
      <c r="L28" s="80"/>
    </row>
    <row r="29" spans="2:20" ht="18.649999999999999" customHeight="1" x14ac:dyDescent="0.25">
      <c r="B29" s="103"/>
      <c r="C29" s="104"/>
      <c r="D29" s="104"/>
      <c r="E29" s="104"/>
      <c r="F29" s="104"/>
      <c r="G29" s="104"/>
      <c r="H29" s="104"/>
      <c r="I29" s="104"/>
      <c r="J29" s="196"/>
      <c r="K29" s="197"/>
      <c r="L29" s="80"/>
      <c r="S29" s="98"/>
    </row>
    <row r="30" spans="2:20" ht="18.649999999999999" customHeight="1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80"/>
      <c r="S30" s="98"/>
    </row>
    <row r="31" spans="2:20" ht="18.649999999999999" customHeight="1" x14ac:dyDescent="0.25">
      <c r="I31" s="106"/>
      <c r="J31" s="106"/>
      <c r="L31" s="106"/>
      <c r="S31" s="98"/>
    </row>
    <row r="32" spans="2:20" ht="18.649999999999999" customHeight="1" x14ac:dyDescent="0.25">
      <c r="F32" s="107"/>
      <c r="H32" s="108"/>
      <c r="I32" s="108"/>
      <c r="J32" s="109"/>
      <c r="K32" s="110"/>
      <c r="L32" s="106"/>
      <c r="S32" s="98"/>
    </row>
    <row r="33" spans="8:19" ht="18.649999999999999" customHeight="1" x14ac:dyDescent="0.25">
      <c r="H33" s="111"/>
      <c r="I33" s="108"/>
      <c r="J33" s="108"/>
      <c r="K33" s="108"/>
      <c r="L33" s="106"/>
      <c r="S33" s="98"/>
    </row>
    <row r="34" spans="8:19" ht="18.649999999999999" customHeight="1" x14ac:dyDescent="0.25">
      <c r="H34" s="108"/>
      <c r="I34" s="108"/>
      <c r="J34" s="109"/>
      <c r="K34" s="108"/>
      <c r="L34" s="112"/>
      <c r="S34" s="98"/>
    </row>
    <row r="35" spans="8:19" ht="18.649999999999999" customHeight="1" x14ac:dyDescent="0.25">
      <c r="H35" s="111"/>
      <c r="I35" s="108"/>
      <c r="J35" s="108"/>
      <c r="K35" s="108"/>
      <c r="L35" s="112"/>
    </row>
    <row r="36" spans="8:19" ht="18.649999999999999" customHeight="1" x14ac:dyDescent="0.25">
      <c r="H36" s="108"/>
      <c r="I36" s="108"/>
      <c r="J36" s="109"/>
      <c r="K36" s="108"/>
      <c r="L36" s="112"/>
    </row>
    <row r="37" spans="8:19" ht="18.649999999999999" customHeight="1" x14ac:dyDescent="0.25">
      <c r="H37" s="111"/>
      <c r="I37" s="108"/>
      <c r="J37" s="108"/>
      <c r="K37" s="108"/>
      <c r="L37" s="112"/>
    </row>
    <row r="38" spans="8:19" ht="18.649999999999999" customHeight="1" x14ac:dyDescent="0.25">
      <c r="H38" s="111"/>
      <c r="I38" s="108"/>
      <c r="J38" s="108"/>
      <c r="K38" s="111"/>
      <c r="L38" s="105"/>
    </row>
    <row r="39" spans="8:19" ht="18.649999999999999" customHeight="1" x14ac:dyDescent="0.25">
      <c r="I39" s="106"/>
      <c r="J39" s="106"/>
      <c r="L39" s="105"/>
    </row>
    <row r="40" spans="8:19" ht="18.649999999999999" customHeight="1" x14ac:dyDescent="0.25">
      <c r="I40" s="106"/>
      <c r="J40" s="106"/>
      <c r="L40" s="105"/>
    </row>
    <row r="41" spans="8:19" ht="18.649999999999999" customHeight="1" x14ac:dyDescent="0.25">
      <c r="I41" s="106"/>
      <c r="J41" s="106"/>
      <c r="L41" s="105"/>
    </row>
    <row r="42" spans="8:19" ht="18.649999999999999" customHeight="1" x14ac:dyDescent="0.25">
      <c r="I42" s="106"/>
      <c r="J42" s="106"/>
    </row>
    <row r="43" spans="8:19" ht="18.649999999999999" customHeight="1" x14ac:dyDescent="0.25">
      <c r="I43" s="106"/>
      <c r="J43" s="106"/>
    </row>
    <row r="44" spans="8:19" ht="18.649999999999999" customHeight="1" x14ac:dyDescent="0.25">
      <c r="I44" s="106"/>
      <c r="J44" s="106"/>
    </row>
    <row r="45" spans="8:19" ht="18.649999999999999" customHeight="1" x14ac:dyDescent="0.25">
      <c r="I45" s="106"/>
      <c r="J45" s="106"/>
    </row>
    <row r="46" spans="8:19" ht="18.649999999999999" customHeight="1" x14ac:dyDescent="0.25">
      <c r="I46" s="106"/>
      <c r="J46" s="106"/>
    </row>
    <row r="47" spans="8:19" ht="18.649999999999999" customHeight="1" x14ac:dyDescent="0.25">
      <c r="I47" s="106"/>
      <c r="J47" s="106"/>
    </row>
    <row r="48" spans="8:19" ht="18.649999999999999" customHeight="1" x14ac:dyDescent="0.25">
      <c r="I48" s="106"/>
      <c r="J48" s="106"/>
    </row>
  </sheetData>
  <sheetProtection password="CEBE" sheet="1" objects="1" scenarios="1" selectLockedCells="1"/>
  <mergeCells count="10">
    <mergeCell ref="B1:K2"/>
    <mergeCell ref="J3:K3"/>
    <mergeCell ref="N4:O4"/>
    <mergeCell ref="P4:Q4"/>
    <mergeCell ref="J9:K9"/>
    <mergeCell ref="P11:Q11"/>
    <mergeCell ref="J21:K21"/>
    <mergeCell ref="J22:K29"/>
    <mergeCell ref="B30:K30"/>
    <mergeCell ref="J8:K8"/>
  </mergeCells>
  <conditionalFormatting sqref="B30">
    <cfRule type="cellIs" dxfId="0" priority="1" stopIfTrue="1" operator="equal">
      <formula>"NO MORE DATA IS AVAILABLE"</formula>
    </cfRule>
  </conditionalFormatting>
  <printOptions horizontalCentered="1"/>
  <pageMargins left="0" right="0" top="0.25" bottom="0" header="0" footer="0"/>
  <pageSetup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A101"/>
  <sheetViews>
    <sheetView showGridLines="0" showRowColHeaders="0" zoomScale="90" zoomScaleNormal="90" workbookViewId="0">
      <selection activeCell="E26" sqref="E26"/>
    </sheetView>
  </sheetViews>
  <sheetFormatPr defaultColWidth="11.453125" defaultRowHeight="12.5" x14ac:dyDescent="0.25"/>
  <cols>
    <col min="1" max="1" width="14.54296875" style="60" bestFit="1" customWidth="1"/>
    <col min="2" max="4" width="11.453125" style="60" customWidth="1"/>
    <col min="5" max="5" width="16.453125" style="60" customWidth="1"/>
    <col min="6" max="7" width="11.453125" style="60" customWidth="1"/>
    <col min="8" max="12" width="11.453125" style="57" customWidth="1"/>
    <col min="13" max="15" width="10.54296875" style="57" customWidth="1"/>
    <col min="16" max="16" width="12" style="57" customWidth="1"/>
    <col min="17" max="17" width="12.54296875" style="57" customWidth="1"/>
    <col min="18" max="19" width="12" style="57" customWidth="1"/>
    <col min="20" max="21" width="12.54296875" style="57" customWidth="1"/>
    <col min="22" max="22" width="6.6328125" style="57" customWidth="1"/>
    <col min="23" max="23" width="11.453125" style="57" customWidth="1"/>
    <col min="24" max="24" width="11.453125" style="58" customWidth="1"/>
    <col min="25" max="26" width="12.6328125" style="58" bestFit="1" customWidth="1"/>
    <col min="27" max="27" width="11.453125" style="59" customWidth="1"/>
    <col min="28" max="16384" width="11.453125" style="60"/>
  </cols>
  <sheetData>
    <row r="1" spans="1:27" ht="12.75" customHeight="1" x14ac:dyDescent="0.25">
      <c r="A1" s="142"/>
      <c r="B1" s="145"/>
      <c r="C1" s="145"/>
      <c r="D1" s="145"/>
      <c r="E1" s="145"/>
      <c r="F1" s="145"/>
      <c r="G1" s="146"/>
      <c r="H1" s="55">
        <v>9</v>
      </c>
      <c r="I1" s="56" t="s">
        <v>64</v>
      </c>
      <c r="J1" s="56">
        <v>1</v>
      </c>
      <c r="K1" s="56" t="s">
        <v>64</v>
      </c>
      <c r="M1" s="57" t="s">
        <v>62</v>
      </c>
      <c r="N1" s="57" t="s">
        <v>28</v>
      </c>
      <c r="O1" s="57" t="s">
        <v>29</v>
      </c>
      <c r="P1" s="57" t="s">
        <v>30</v>
      </c>
      <c r="Q1" s="57" t="s">
        <v>31</v>
      </c>
      <c r="R1" s="57" t="s">
        <v>32</v>
      </c>
      <c r="S1" s="57" t="s">
        <v>33</v>
      </c>
      <c r="T1" s="57" t="s">
        <v>34</v>
      </c>
      <c r="U1" s="57" t="s">
        <v>35</v>
      </c>
      <c r="V1" s="57" t="s">
        <v>36</v>
      </c>
    </row>
    <row r="2" spans="1:27" ht="12.75" customHeight="1" x14ac:dyDescent="0.25">
      <c r="A2" s="143"/>
      <c r="B2" s="147"/>
      <c r="C2" s="147"/>
      <c r="D2" s="147"/>
      <c r="E2" s="147"/>
      <c r="F2" s="147"/>
      <c r="G2" s="148"/>
      <c r="H2" s="61">
        <f>VLOOKUP(E26,I1:K51,2,FALSE)</f>
        <v>1</v>
      </c>
      <c r="I2" s="56" t="s">
        <v>65</v>
      </c>
      <c r="J2" s="56">
        <v>0.8</v>
      </c>
      <c r="K2" s="56" t="s">
        <v>65</v>
      </c>
      <c r="M2" s="57">
        <f ca="1">IF('2a Data Collection'!E2="","",'2a Data Collection'!E2)</f>
        <v>13</v>
      </c>
      <c r="N2" s="57">
        <f ca="1">IF('2a Data Collection'!E2="","",SMALL(M:M,ROW(M1)))</f>
        <v>12</v>
      </c>
      <c r="O2" s="57">
        <f ca="1">IF('2a Data Collection'!C3="",0,NORMINV((ROW('2a Data Collection'!E1)-3/8)/($C$25+1/4),$C$23,$C$24))</f>
        <v>-11.628026030187748</v>
      </c>
      <c r="P2" s="57">
        <f ca="1">IF(N2="","",NORMDIST(N2,C$23,C$24,TRUE))</f>
        <v>0.11115652731547214</v>
      </c>
      <c r="Q2" s="57">
        <f t="shared" ref="Q2:Q65" ca="1" si="0">IF(P2="","",IF(P2=0,0,LN(P2)))</f>
        <v>-2.1968159150107942</v>
      </c>
      <c r="R2" s="57">
        <f ca="1">IF(P2="","",LARGE(P:P,ROW('2a Data Collection'!E1)))</f>
        <v>0.99999975482352943</v>
      </c>
      <c r="S2" s="57">
        <f t="shared" ref="S2:S65" ca="1" si="1">IF(R2="","",1-R2)</f>
        <v>2.4517647057020753E-7</v>
      </c>
      <c r="T2" s="57">
        <f t="shared" ref="T2:T65" ca="1" si="2">IF(S2="","",IF(S2=0,0,LN(S2)))</f>
        <v>-15.221287597642954</v>
      </c>
      <c r="U2" s="57">
        <f ca="1">IF(T2="","",Q2+T2)</f>
        <v>-17.418103512653747</v>
      </c>
      <c r="V2" s="57">
        <f ca="1">IF(U2="","",(1-2*(ROW('2a Data Collection'!E1)))/$C$25)</f>
        <v>-1.5873015873015872E-2</v>
      </c>
      <c r="AA2" s="62"/>
    </row>
    <row r="3" spans="1:27" ht="12.75" customHeight="1" x14ac:dyDescent="0.25">
      <c r="A3" s="143"/>
      <c r="B3" s="147"/>
      <c r="C3" s="147"/>
      <c r="D3" s="147"/>
      <c r="E3" s="147"/>
      <c r="F3" s="147"/>
      <c r="G3" s="148"/>
      <c r="I3" s="56" t="s">
        <v>66</v>
      </c>
      <c r="J3" s="56">
        <v>0.66659999999999997</v>
      </c>
      <c r="K3" s="56" t="s">
        <v>66</v>
      </c>
      <c r="M3" s="57">
        <f ca="1">IF('2a Data Collection'!E3="","",'2a Data Collection'!E3)</f>
        <v>48</v>
      </c>
      <c r="N3" s="57">
        <f ca="1">IF('2a Data Collection'!E3="","",SMALL(M:M,ROW(M2)))</f>
        <v>12</v>
      </c>
      <c r="O3" s="57">
        <f ca="1">IF(N3="","",NORMINV((ROW('2a Data Collection'!E2)-3/8)/($C$25+1/4),$C$23,$C$24))</f>
        <v>-3.4878147993686994</v>
      </c>
      <c r="P3" s="57">
        <f t="shared" ref="P3:P66" ca="1" si="3">IF(N3="","",NORMDIST(N3,C$23,C$24,TRUE))</f>
        <v>0.11115652731547214</v>
      </c>
      <c r="Q3" s="57">
        <f t="shared" ca="1" si="0"/>
        <v>-2.1968159150107942</v>
      </c>
      <c r="R3" s="57">
        <f ca="1">IF(P3="","",LARGE(P:P,ROW('2a Data Collection'!E2)))</f>
        <v>0.99822289958823374</v>
      </c>
      <c r="S3" s="57">
        <f t="shared" ca="1" si="1"/>
        <v>1.7771004117662637E-3</v>
      </c>
      <c r="T3" s="57">
        <f t="shared" ca="1" si="2"/>
        <v>-6.332772225065999</v>
      </c>
      <c r="U3" s="57">
        <f t="shared" ref="U3:U66" ca="1" si="4">IF(T3="","",Q3+T3)</f>
        <v>-8.5295881400767932</v>
      </c>
      <c r="V3" s="57">
        <f ca="1">IF(U3="","",(1-2*(ROW('2a Data Collection'!E2)))/$C$25)</f>
        <v>-4.7619047619047616E-2</v>
      </c>
      <c r="AA3" s="62"/>
    </row>
    <row r="4" spans="1:27" ht="12.75" customHeight="1" x14ac:dyDescent="0.25">
      <c r="A4" s="143"/>
      <c r="B4" s="147"/>
      <c r="C4" s="147"/>
      <c r="D4" s="147"/>
      <c r="E4" s="147"/>
      <c r="F4" s="147"/>
      <c r="G4" s="148"/>
      <c r="I4" s="56" t="s">
        <v>67</v>
      </c>
      <c r="J4" s="56">
        <v>0.5</v>
      </c>
      <c r="K4" s="56" t="s">
        <v>67</v>
      </c>
      <c r="M4" s="57">
        <f ca="1">IF('2a Data Collection'!E4="","",'2a Data Collection'!E4)</f>
        <v>12</v>
      </c>
      <c r="N4" s="57">
        <f ca="1">IF('2a Data Collection'!E4="","",SMALL(M:M,ROW(M3)))</f>
        <v>13</v>
      </c>
      <c r="O4" s="57">
        <f ca="1">IF(N4="","",NORMINV((ROW('2a Data Collection'!E3)-3/8)/($C$25+1/4),$C$23,$C$24))</f>
        <v>1.0816852708493201</v>
      </c>
      <c r="P4" s="57">
        <f t="shared" ca="1" si="3"/>
        <v>0.12031677232663676</v>
      </c>
      <c r="Q4" s="57">
        <f t="shared" ca="1" si="0"/>
        <v>-2.117627244883137</v>
      </c>
      <c r="R4" s="57">
        <f ca="1">IF(P4="","",LARGE(P:P,ROW('2a Data Collection'!E3)))</f>
        <v>0.83852285988230835</v>
      </c>
      <c r="S4" s="57">
        <f t="shared" ca="1" si="1"/>
        <v>0.16147714011769165</v>
      </c>
      <c r="T4" s="57">
        <f t="shared" ca="1" si="2"/>
        <v>-1.8233916935970598</v>
      </c>
      <c r="U4" s="57">
        <f t="shared" ca="1" si="4"/>
        <v>-3.9410189384801968</v>
      </c>
      <c r="V4" s="57">
        <f ca="1">IF(U4="","",(1-2*(ROW('2a Data Collection'!E3)))/$C$25)</f>
        <v>-7.9365079365079361E-2</v>
      </c>
      <c r="AA4" s="62"/>
    </row>
    <row r="5" spans="1:27" ht="12.75" customHeight="1" x14ac:dyDescent="0.25">
      <c r="A5" s="143"/>
      <c r="B5" s="147"/>
      <c r="C5" s="147"/>
      <c r="D5" s="147"/>
      <c r="E5" s="147"/>
      <c r="F5" s="149"/>
      <c r="G5" s="150"/>
      <c r="I5" s="56" t="s">
        <v>68</v>
      </c>
      <c r="J5" s="56">
        <v>0.33329999999999999</v>
      </c>
      <c r="K5" s="56" t="s">
        <v>68</v>
      </c>
      <c r="M5" s="57">
        <f ca="1">IF('2a Data Collection'!E5="","",'2a Data Collection'!E5)</f>
        <v>13</v>
      </c>
      <c r="N5" s="57">
        <f ca="1">IF('2a Data Collection'!E5="","",SMALL(M:M,ROW(M4)))</f>
        <v>13</v>
      </c>
      <c r="O5" s="57">
        <f ca="1">IF(N5="","",NORMINV((ROW('2a Data Collection'!E4)-3/8)/($C$25+1/4),$C$23,$C$24))</f>
        <v>4.3962865980109385</v>
      </c>
      <c r="P5" s="57">
        <f t="shared" ca="1" si="3"/>
        <v>0.12031677232663676</v>
      </c>
      <c r="Q5" s="57">
        <f t="shared" ca="1" si="0"/>
        <v>-2.117627244883137</v>
      </c>
      <c r="R5" s="57">
        <f ca="1">IF(P5="","",LARGE(P:P,ROW('2a Data Collection'!E4)))</f>
        <v>0.82675241381264752</v>
      </c>
      <c r="S5" s="57">
        <f t="shared" ca="1" si="1"/>
        <v>0.17324758618735248</v>
      </c>
      <c r="T5" s="57">
        <f t="shared" ca="1" si="2"/>
        <v>-1.7530335735497173</v>
      </c>
      <c r="U5" s="57">
        <f t="shared" ca="1" si="4"/>
        <v>-3.8706608184328544</v>
      </c>
      <c r="V5" s="57">
        <f ca="1">IF(U5="","",(1-2*(ROW('2a Data Collection'!E4)))/$C$25)</f>
        <v>-0.1111111111111111</v>
      </c>
      <c r="AA5" s="62"/>
    </row>
    <row r="6" spans="1:27" ht="12.75" customHeight="1" x14ac:dyDescent="0.25">
      <c r="A6" s="143"/>
      <c r="B6" s="147"/>
      <c r="C6" s="147"/>
      <c r="D6" s="147"/>
      <c r="E6" s="147"/>
      <c r="F6" s="147"/>
      <c r="G6" s="148"/>
      <c r="I6" s="56" t="s">
        <v>69</v>
      </c>
      <c r="J6" s="56">
        <v>0.22220000000000001</v>
      </c>
      <c r="K6" s="56" t="s">
        <v>69</v>
      </c>
      <c r="M6" s="57">
        <f ca="1">IF('2a Data Collection'!E6="","",'2a Data Collection'!E6)</f>
        <v>25</v>
      </c>
      <c r="N6" s="57">
        <f ca="1">IF('2a Data Collection'!E6="","",SMALL(M:M,ROW(M5)))</f>
        <v>13</v>
      </c>
      <c r="O6" s="57">
        <f ca="1">IF(N6="","",NORMINV((ROW('2a Data Collection'!E5)-3/8)/($C$25+1/4),$C$23,$C$24))</f>
        <v>7.0522737215551672</v>
      </c>
      <c r="P6" s="57">
        <f t="shared" ca="1" si="3"/>
        <v>0.12031677232663676</v>
      </c>
      <c r="Q6" s="57">
        <f t="shared" ca="1" si="0"/>
        <v>-2.117627244883137</v>
      </c>
      <c r="R6" s="57">
        <f ca="1">IF(P6="","",LARGE(P:P,ROW('2a Data Collection'!E5)))</f>
        <v>0.81444962436771318</v>
      </c>
      <c r="S6" s="57">
        <f t="shared" ca="1" si="1"/>
        <v>0.18555037563228682</v>
      </c>
      <c r="T6" s="57">
        <f t="shared" ca="1" si="2"/>
        <v>-1.6844288670513505</v>
      </c>
      <c r="U6" s="57">
        <f t="shared" ca="1" si="4"/>
        <v>-3.8020561119344878</v>
      </c>
      <c r="V6" s="57">
        <f ca="1">IF(U6="","",(1-2*(ROW('2a Data Collection'!E5)))/$C$25)</f>
        <v>-0.14285714285714285</v>
      </c>
      <c r="AA6" s="62"/>
    </row>
    <row r="7" spans="1:27" ht="12.75" customHeight="1" x14ac:dyDescent="0.25">
      <c r="A7" s="143"/>
      <c r="B7" s="147"/>
      <c r="C7" s="147"/>
      <c r="D7" s="147"/>
      <c r="E7" s="147"/>
      <c r="F7" s="147"/>
      <c r="G7" s="148"/>
      <c r="I7" s="56" t="s">
        <v>70</v>
      </c>
      <c r="J7" s="56">
        <v>0.1111</v>
      </c>
      <c r="K7" s="56" t="s">
        <v>70</v>
      </c>
      <c r="M7" s="57">
        <f>IF('2a Data Collection'!E7="","",'2a Data Collection'!E7)</f>
        <v>100</v>
      </c>
      <c r="N7" s="57">
        <f ca="1">IF('2a Data Collection'!E7="","",SMALL(M:M,ROW(M6)))</f>
        <v>14</v>
      </c>
      <c r="O7" s="57">
        <f ca="1">IF(N7="","",NORMINV((ROW('2a Data Collection'!E6)-3/8)/($C$25+1/4),$C$23,$C$24))</f>
        <v>9.298583966639697</v>
      </c>
      <c r="P7" s="57">
        <f t="shared" ca="1" si="3"/>
        <v>0.12999625008510635</v>
      </c>
      <c r="Q7" s="57">
        <f t="shared" ca="1" si="0"/>
        <v>-2.040249674441776</v>
      </c>
      <c r="R7" s="57">
        <f ca="1">IF(P7="","",LARGE(P:P,ROW('2a Data Collection'!E6)))</f>
        <v>0.81444962436771318</v>
      </c>
      <c r="S7" s="57">
        <f t="shared" ca="1" si="1"/>
        <v>0.18555037563228682</v>
      </c>
      <c r="T7" s="57">
        <f t="shared" ca="1" si="2"/>
        <v>-1.6844288670513505</v>
      </c>
      <c r="U7" s="57">
        <f t="shared" ca="1" si="4"/>
        <v>-3.7246785414931267</v>
      </c>
      <c r="V7" s="57">
        <f ca="1">IF(U7="","",(1-2*(ROW('2a Data Collection'!E6)))/$C$25)</f>
        <v>-0.17460317460317459</v>
      </c>
      <c r="AA7" s="62"/>
    </row>
    <row r="8" spans="1:27" ht="12.75" customHeight="1" x14ac:dyDescent="0.25">
      <c r="A8" s="143"/>
      <c r="B8" s="147"/>
      <c r="C8" s="147"/>
      <c r="D8" s="147"/>
      <c r="E8" s="147"/>
      <c r="F8" s="147"/>
      <c r="G8" s="148"/>
      <c r="I8" s="56" t="s">
        <v>71</v>
      </c>
      <c r="J8" s="56">
        <v>1.3332999999999999</v>
      </c>
      <c r="K8" s="56" t="s">
        <v>71</v>
      </c>
      <c r="M8" s="57">
        <f>IF('2a Data Collection'!E8="","",'2a Data Collection'!E8)</f>
        <v>145</v>
      </c>
      <c r="N8" s="57">
        <f ca="1">IF('2a Data Collection'!E8="","",SMALL(M:M,ROW(M7)))</f>
        <v>15</v>
      </c>
      <c r="O8" s="57">
        <f ca="1">IF(N8="","",NORMINV((ROW('2a Data Collection'!E7)-3/8)/($C$25+1/4),$C$23,$C$24))</f>
        <v>11.264211644235367</v>
      </c>
      <c r="P8" s="57">
        <f t="shared" ca="1" si="3"/>
        <v>0.14020183149033014</v>
      </c>
      <c r="Q8" s="57">
        <f t="shared" ca="1" si="0"/>
        <v>-1.9646722410552031</v>
      </c>
      <c r="R8" s="57">
        <f ca="1">IF(P8="","",LARGE(P:P,ROW('2a Data Collection'!E7)))</f>
        <v>0.80161877963117334</v>
      </c>
      <c r="S8" s="57">
        <f t="shared" ca="1" si="1"/>
        <v>0.19838122036882666</v>
      </c>
      <c r="T8" s="57">
        <f t="shared" ca="1" si="2"/>
        <v>-1.6175647440105287</v>
      </c>
      <c r="U8" s="57">
        <f t="shared" ca="1" si="4"/>
        <v>-3.5822369850657321</v>
      </c>
      <c r="V8" s="57">
        <f ca="1">IF(U8="","",(1-2*(ROW('2a Data Collection'!E7)))/$C$25)</f>
        <v>-0.20634920634920634</v>
      </c>
      <c r="AA8" s="62"/>
    </row>
    <row r="9" spans="1:27" ht="12.75" customHeight="1" x14ac:dyDescent="0.25">
      <c r="A9" s="143"/>
      <c r="B9" s="147"/>
      <c r="C9" s="147"/>
      <c r="D9" s="147"/>
      <c r="E9" s="147"/>
      <c r="F9" s="147"/>
      <c r="G9" s="148"/>
      <c r="I9" s="56" t="s">
        <v>72</v>
      </c>
      <c r="J9" s="56">
        <v>1.5</v>
      </c>
      <c r="K9" s="56" t="s">
        <v>72</v>
      </c>
      <c r="M9" s="57">
        <f ca="1">IF('2a Data Collection'!E9="","",'2a Data Collection'!E9)</f>
        <v>19</v>
      </c>
      <c r="N9" s="57">
        <f ca="1">IF('2a Data Collection'!E9="","",SMALL(M:M,ROW(M8)))</f>
        <v>16</v>
      </c>
      <c r="O9" s="57">
        <f ca="1">IF(N9="","",NORMINV((ROW('2a Data Collection'!E8)-3/8)/($C$25+1/4),$C$23,$C$24))</f>
        <v>13.025101905315584</v>
      </c>
      <c r="P9" s="57">
        <f t="shared" ca="1" si="3"/>
        <v>0.15093837689225459</v>
      </c>
      <c r="Q9" s="57">
        <f t="shared" ca="1" si="0"/>
        <v>-1.8908836255139956</v>
      </c>
      <c r="R9" s="57">
        <f ca="1">IF(P9="","",LARGE(P:P,ROW('2a Data Collection'!E8)))</f>
        <v>0.80161877963117334</v>
      </c>
      <c r="S9" s="57">
        <f t="shared" ca="1" si="1"/>
        <v>0.19838122036882666</v>
      </c>
      <c r="T9" s="57">
        <f t="shared" ca="1" si="2"/>
        <v>-1.6175647440105287</v>
      </c>
      <c r="U9" s="57">
        <f t="shared" ca="1" si="4"/>
        <v>-3.5084483695245243</v>
      </c>
      <c r="V9" s="57">
        <f ca="1">IF(U9="","",(1-2*(ROW('2a Data Collection'!E8)))/$C$25)</f>
        <v>-0.23809523809523808</v>
      </c>
      <c r="AA9" s="62"/>
    </row>
    <row r="10" spans="1:27" ht="12.75" customHeight="1" x14ac:dyDescent="0.25">
      <c r="A10" s="143"/>
      <c r="B10" s="147"/>
      <c r="C10" s="147"/>
      <c r="D10" s="147"/>
      <c r="E10" s="147"/>
      <c r="F10" s="147"/>
      <c r="G10" s="148"/>
      <c r="I10" s="56" t="s">
        <v>73</v>
      </c>
      <c r="J10" s="56">
        <v>2</v>
      </c>
      <c r="K10" s="56" t="s">
        <v>73</v>
      </c>
      <c r="M10" s="57">
        <f ca="1">IF('2a Data Collection'!E10="","",'2a Data Collection'!E10)</f>
        <v>36</v>
      </c>
      <c r="N10" s="57">
        <f ca="1">IF('2a Data Collection'!E10="","",SMALL(M:M,ROW(M9)))</f>
        <v>17</v>
      </c>
      <c r="O10" s="57">
        <f ca="1">IF(N10="","",NORMINV((ROW('2a Data Collection'!E9)-3/8)/($C$25+1/4),$C$23,$C$24))</f>
        <v>14.629955267473537</v>
      </c>
      <c r="P10" s="57">
        <f t="shared" ca="1" si="3"/>
        <v>0.16220859620891598</v>
      </c>
      <c r="Q10" s="57">
        <f t="shared" ca="1" si="0"/>
        <v>-1.8188721411162694</v>
      </c>
      <c r="R10" s="57">
        <f ca="1">IF(P10="","",LARGE(P:P,ROW('2a Data Collection'!E9)))</f>
        <v>0.78826673126739011</v>
      </c>
      <c r="S10" s="57">
        <f t="shared" ca="1" si="1"/>
        <v>0.21173326873260989</v>
      </c>
      <c r="T10" s="57">
        <f t="shared" ca="1" si="2"/>
        <v>-1.5524279628215398</v>
      </c>
      <c r="U10" s="57">
        <f t="shared" ca="1" si="4"/>
        <v>-3.3713001039378092</v>
      </c>
      <c r="V10" s="57">
        <f ca="1">IF(U10="","",(1-2*(ROW('2a Data Collection'!E9)))/$C$25)</f>
        <v>-0.26984126984126983</v>
      </c>
      <c r="AA10" s="62"/>
    </row>
    <row r="11" spans="1:27" ht="12.75" customHeight="1" x14ac:dyDescent="0.25">
      <c r="A11" s="143"/>
      <c r="B11" s="147"/>
      <c r="C11" s="147"/>
      <c r="D11" s="147"/>
      <c r="E11" s="147"/>
      <c r="F11" s="147"/>
      <c r="G11" s="148"/>
      <c r="I11" s="56" t="s">
        <v>74</v>
      </c>
      <c r="J11" s="56">
        <v>2.5</v>
      </c>
      <c r="K11" s="56" t="s">
        <v>74</v>
      </c>
      <c r="M11" s="57">
        <f ca="1">IF('2a Data Collection'!E11="","",'2a Data Collection'!E11)</f>
        <v>34</v>
      </c>
      <c r="N11" s="57">
        <f ca="1">IF('2a Data Collection'!E11="","",SMALL(M:M,ROW(M10)))</f>
        <v>17</v>
      </c>
      <c r="O11" s="57">
        <f ca="1">IF(N11="","",NORMINV((ROW('2a Data Collection'!E10)-3/8)/($C$25+1/4),$C$23,$C$24))</f>
        <v>16.11198538783761</v>
      </c>
      <c r="P11" s="57">
        <f t="shared" ca="1" si="3"/>
        <v>0.16220859620891598</v>
      </c>
      <c r="Q11" s="57">
        <f t="shared" ca="1" si="0"/>
        <v>-1.8188721411162694</v>
      </c>
      <c r="R11" s="57">
        <f ca="1">IF(P11="","",LARGE(P:P,ROW('2a Data Collection'!E10)))</f>
        <v>0.7600395915843845</v>
      </c>
      <c r="S11" s="57">
        <f t="shared" ca="1" si="1"/>
        <v>0.2399604084156155</v>
      </c>
      <c r="T11" s="57">
        <f t="shared" ca="1" si="2"/>
        <v>-1.4272813341832926</v>
      </c>
      <c r="U11" s="57">
        <f t="shared" ca="1" si="4"/>
        <v>-3.246153475299562</v>
      </c>
      <c r="V11" s="57">
        <f ca="1">IF(U11="","",(1-2*(ROW('2a Data Collection'!E10)))/$C$25)</f>
        <v>-0.30158730158730157</v>
      </c>
      <c r="AA11" s="62"/>
    </row>
    <row r="12" spans="1:27" ht="12.75" customHeight="1" x14ac:dyDescent="0.25">
      <c r="A12" s="143"/>
      <c r="B12" s="147"/>
      <c r="C12" s="147"/>
      <c r="D12" s="147"/>
      <c r="E12" s="147"/>
      <c r="F12" s="147"/>
      <c r="G12" s="148"/>
      <c r="I12" s="56" t="s">
        <v>75</v>
      </c>
      <c r="J12" s="56">
        <v>3</v>
      </c>
      <c r="K12" s="56" t="s">
        <v>75</v>
      </c>
      <c r="M12" s="57">
        <f ca="1">IF('2a Data Collection'!E12="","",'2a Data Collection'!E12)</f>
        <v>37</v>
      </c>
      <c r="N12" s="57">
        <f ca="1">IF('2a Data Collection'!E12="","",SMALL(M:M,ROW(M11)))</f>
        <v>19</v>
      </c>
      <c r="O12" s="57">
        <f ca="1">IF(N12="","",NORMINV((ROW('2a Data Collection'!E11)-3/8)/($C$25+1/4),$C$23,$C$24))</f>
        <v>17.494927499381681</v>
      </c>
      <c r="P12" s="57">
        <f t="shared" ca="1" si="3"/>
        <v>0.18634939212310939</v>
      </c>
      <c r="Q12" s="57">
        <f t="shared" ca="1" si="0"/>
        <v>-1.6801319150793117</v>
      </c>
      <c r="R12" s="57">
        <f ca="1">IF(P12="","",LARGE(P:P,ROW('2a Data Collection'!E11)))</f>
        <v>0.7600395915843845</v>
      </c>
      <c r="S12" s="57">
        <f t="shared" ca="1" si="1"/>
        <v>0.2399604084156155</v>
      </c>
      <c r="T12" s="57">
        <f t="shared" ca="1" si="2"/>
        <v>-1.4272813341832926</v>
      </c>
      <c r="U12" s="57">
        <f t="shared" ca="1" si="4"/>
        <v>-3.1074132492626045</v>
      </c>
      <c r="V12" s="57">
        <f ca="1">IF(U12="","",(1-2*(ROW('2a Data Collection'!E11)))/$C$25)</f>
        <v>-0.33333333333333331</v>
      </c>
      <c r="AA12" s="62"/>
    </row>
    <row r="13" spans="1:27" ht="12.75" customHeight="1" x14ac:dyDescent="0.25">
      <c r="A13" s="143"/>
      <c r="B13" s="147"/>
      <c r="C13" s="147"/>
      <c r="D13" s="147"/>
      <c r="E13" s="147"/>
      <c r="F13" s="147"/>
      <c r="G13" s="148"/>
      <c r="I13" s="56" t="s">
        <v>76</v>
      </c>
      <c r="J13" s="56">
        <v>4</v>
      </c>
      <c r="K13" s="56" t="s">
        <v>76</v>
      </c>
      <c r="M13" s="57">
        <f ca="1">IF('2a Data Collection'!E13="","",'2a Data Collection'!E13)</f>
        <v>13</v>
      </c>
      <c r="N13" s="57">
        <f ca="1">IF('2a Data Collection'!E13="","",SMALL(M:M,ROW(M12)))</f>
        <v>22</v>
      </c>
      <c r="O13" s="57">
        <f ca="1">IF(N13="","",NORMINV((ROW('2a Data Collection'!E12)-3/8)/($C$25+1/4),$C$23,$C$24))</f>
        <v>18.796379492605443</v>
      </c>
      <c r="P13" s="57">
        <f t="shared" ca="1" si="3"/>
        <v>0.22649429389211004</v>
      </c>
      <c r="Q13" s="57">
        <f t="shared" ca="1" si="0"/>
        <v>-1.485035526905701</v>
      </c>
      <c r="R13" s="57">
        <f ca="1">IF(P13="","",LARGE(P:P,ROW('2a Data Collection'!E12)))</f>
        <v>0.74519146126778923</v>
      </c>
      <c r="S13" s="57">
        <f t="shared" ca="1" si="1"/>
        <v>0.25480853873221077</v>
      </c>
      <c r="T13" s="57">
        <f t="shared" ca="1" si="2"/>
        <v>-1.3672428443377354</v>
      </c>
      <c r="U13" s="57">
        <f t="shared" ca="1" si="4"/>
        <v>-2.8522783712434361</v>
      </c>
      <c r="V13" s="57">
        <f ca="1">IF(U13="","",(1-2*(ROW('2a Data Collection'!E12)))/$C$25)</f>
        <v>-0.36507936507936506</v>
      </c>
      <c r="Y13" s="63"/>
      <c r="AA13" s="62"/>
    </row>
    <row r="14" spans="1:27" ht="12.75" customHeight="1" x14ac:dyDescent="0.25">
      <c r="A14" s="143"/>
      <c r="B14" s="147"/>
      <c r="C14" s="147"/>
      <c r="D14" s="147"/>
      <c r="E14" s="147"/>
      <c r="F14" s="147"/>
      <c r="G14" s="148"/>
      <c r="I14" s="57">
        <v>0</v>
      </c>
      <c r="J14" s="57">
        <v>-5</v>
      </c>
      <c r="K14" s="57" t="s">
        <v>43</v>
      </c>
      <c r="M14" s="57">
        <f ca="1">IF('2a Data Collection'!E14="","",'2a Data Collection'!E14)</f>
        <v>36</v>
      </c>
      <c r="N14" s="57">
        <f ca="1">IF('2a Data Collection'!E14="","",SMALL(M:M,ROW(M13)))</f>
        <v>22</v>
      </c>
      <c r="O14" s="57">
        <f ca="1">IF(N14="","",NORMINV((ROW('2a Data Collection'!E13)-3/8)/($C$25+1/4),$C$23,$C$24))</f>
        <v>20.02978477378689</v>
      </c>
      <c r="P14" s="57">
        <f t="shared" ca="1" si="3"/>
        <v>0.22649429389211004</v>
      </c>
      <c r="Q14" s="57">
        <f t="shared" ca="1" si="0"/>
        <v>-1.485035526905701</v>
      </c>
      <c r="R14" s="57">
        <f ca="1">IF(P14="","",LARGE(P:P,ROW('2a Data Collection'!E13)))</f>
        <v>0.74519146126778923</v>
      </c>
      <c r="S14" s="57">
        <f t="shared" ca="1" si="1"/>
        <v>0.25480853873221077</v>
      </c>
      <c r="T14" s="57">
        <f t="shared" ca="1" si="2"/>
        <v>-1.3672428443377354</v>
      </c>
      <c r="U14" s="57">
        <f t="shared" ca="1" si="4"/>
        <v>-2.8522783712434361</v>
      </c>
      <c r="V14" s="57">
        <f ca="1">IF(U14="","",(1-2*(ROW('2a Data Collection'!E13)))/$C$25)</f>
        <v>-0.3968253968253968</v>
      </c>
      <c r="AA14" s="62"/>
    </row>
    <row r="15" spans="1:27" ht="12.75" customHeight="1" x14ac:dyDescent="0.25">
      <c r="A15" s="143"/>
      <c r="B15" s="147"/>
      <c r="C15" s="147"/>
      <c r="D15" s="147"/>
      <c r="E15" s="147"/>
      <c r="F15" s="147"/>
      <c r="G15" s="148"/>
      <c r="M15" s="57">
        <f ca="1">IF('2a Data Collection'!E15="","",'2a Data Collection'!E15)</f>
        <v>34</v>
      </c>
      <c r="N15" s="57">
        <f ca="1">IF('2a Data Collection'!E15="","",SMALL(M:M,ROW(M14)))</f>
        <v>22</v>
      </c>
      <c r="O15" s="57">
        <f ca="1">IF(N15="","",NORMINV((ROW('2a Data Collection'!E14)-3/8)/($C$25+1/4),$C$23,$C$24))</f>
        <v>21.205671707659427</v>
      </c>
      <c r="P15" s="57">
        <f t="shared" ca="1" si="3"/>
        <v>0.22649429389211004</v>
      </c>
      <c r="Q15" s="57">
        <f t="shared" ca="1" si="0"/>
        <v>-1.485035526905701</v>
      </c>
      <c r="R15" s="57">
        <f ca="1">IF(P15="","",LARGE(P:P,ROW('2a Data Collection'!E14)))</f>
        <v>0.72987606025717133</v>
      </c>
      <c r="S15" s="57">
        <f t="shared" ca="1" si="1"/>
        <v>0.27012393974282867</v>
      </c>
      <c r="T15" s="57">
        <f t="shared" ca="1" si="2"/>
        <v>-1.3088743892240444</v>
      </c>
      <c r="U15" s="57">
        <f t="shared" ca="1" si="4"/>
        <v>-2.7939099161297456</v>
      </c>
      <c r="V15" s="57">
        <f ca="1">IF(U15="","",(1-2*(ROW('2a Data Collection'!E14)))/$C$25)</f>
        <v>-0.42857142857142855</v>
      </c>
    </row>
    <row r="16" spans="1:27" ht="12.75" customHeight="1" x14ac:dyDescent="0.25">
      <c r="A16" s="143"/>
      <c r="B16" s="147"/>
      <c r="C16" s="147"/>
      <c r="D16" s="147"/>
      <c r="E16" s="147"/>
      <c r="F16" s="147"/>
      <c r="G16" s="148"/>
      <c r="M16" s="57">
        <f ca="1">IF('2a Data Collection'!E16="","",'2a Data Collection'!E16)</f>
        <v>57</v>
      </c>
      <c r="N16" s="57">
        <f ca="1">IF('2a Data Collection'!E16="","",SMALL(M:M,ROW(M15)))</f>
        <v>25</v>
      </c>
      <c r="O16" s="57">
        <f ca="1">IF(N16="","",NORMINV((ROW('2a Data Collection'!E15)-3/8)/($C$25+1/4),$C$23,$C$24))</f>
        <v>22.332461925937551</v>
      </c>
      <c r="P16" s="57">
        <f t="shared" ca="1" si="3"/>
        <v>0.2711116685026036</v>
      </c>
      <c r="Q16" s="57">
        <f t="shared" ca="1" si="0"/>
        <v>-1.305224482080996</v>
      </c>
      <c r="R16" s="57">
        <f ca="1">IF(P16="","",LARGE(P:P,ROW('2a Data Collection'!E15)))</f>
        <v>0.72987606025717133</v>
      </c>
      <c r="S16" s="57">
        <f t="shared" ca="1" si="1"/>
        <v>0.27012393974282867</v>
      </c>
      <c r="T16" s="57">
        <f t="shared" ca="1" si="2"/>
        <v>-1.3088743892240444</v>
      </c>
      <c r="U16" s="57">
        <f t="shared" ca="1" si="4"/>
        <v>-2.6140988713050404</v>
      </c>
      <c r="V16" s="57">
        <f ca="1">IF(U16="","",(1-2*(ROW('2a Data Collection'!E15)))/$C$25)</f>
        <v>-0.46031746031746029</v>
      </c>
    </row>
    <row r="17" spans="1:25" ht="12.75" customHeight="1" x14ac:dyDescent="0.25">
      <c r="A17" s="143"/>
      <c r="B17" s="147"/>
      <c r="C17" s="147"/>
      <c r="D17" s="147"/>
      <c r="E17" s="147"/>
      <c r="F17" s="147"/>
      <c r="G17" s="148"/>
      <c r="M17" s="57">
        <f ca="1">IF('2a Data Collection'!E17="","",'2a Data Collection'!E17)</f>
        <v>42</v>
      </c>
      <c r="N17" s="57">
        <f ca="1">IF('2a Data Collection'!E17="","",SMALL(M:M,ROW(M16)))</f>
        <v>25</v>
      </c>
      <c r="O17" s="57">
        <f ca="1">IF(N17="","",NORMINV((ROW('2a Data Collection'!E16)-3/8)/($C$25+1/4),$C$23,$C$24))</f>
        <v>23.417016458682063</v>
      </c>
      <c r="P17" s="57">
        <f t="shared" ca="1" si="3"/>
        <v>0.2711116685026036</v>
      </c>
      <c r="Q17" s="57">
        <f t="shared" ca="1" si="0"/>
        <v>-1.305224482080996</v>
      </c>
      <c r="R17" s="57">
        <f ca="1">IF(P17="","",LARGE(P:P,ROW('2a Data Collection'!E16)))</f>
        <v>0.72987606025717133</v>
      </c>
      <c r="S17" s="57">
        <f t="shared" ca="1" si="1"/>
        <v>0.27012393974282867</v>
      </c>
      <c r="T17" s="57">
        <f t="shared" ca="1" si="2"/>
        <v>-1.3088743892240444</v>
      </c>
      <c r="U17" s="57">
        <f t="shared" ca="1" si="4"/>
        <v>-2.6140988713050404</v>
      </c>
      <c r="V17" s="57">
        <f ca="1">IF(U17="","",(1-2*(ROW('2a Data Collection'!E16)))/$C$25)</f>
        <v>-0.49206349206349204</v>
      </c>
    </row>
    <row r="18" spans="1:25" ht="12.75" customHeight="1" x14ac:dyDescent="0.25">
      <c r="A18" s="143"/>
      <c r="B18" s="147"/>
      <c r="C18" s="147"/>
      <c r="D18" s="147"/>
      <c r="E18" s="147"/>
      <c r="F18" s="138"/>
      <c r="G18" s="139"/>
      <c r="M18" s="57">
        <f ca="1">IF('2a Data Collection'!E18="","",'2a Data Collection'!E18)</f>
        <v>25</v>
      </c>
      <c r="N18" s="57">
        <f ca="1">IF('2a Data Collection'!E18="","",SMALL(M:M,ROW(M17)))</f>
        <v>25</v>
      </c>
      <c r="O18" s="57">
        <f ca="1">IF(N18="","",NORMINV((ROW('2a Data Collection'!E17)-3/8)/($C$25+1/4),$C$23,$C$24))</f>
        <v>24.465015986862927</v>
      </c>
      <c r="P18" s="57">
        <f t="shared" ca="1" si="3"/>
        <v>0.2711116685026036</v>
      </c>
      <c r="Q18" s="57">
        <f t="shared" ca="1" si="0"/>
        <v>-1.305224482080996</v>
      </c>
      <c r="R18" s="57">
        <f ca="1">IF(P18="","",LARGE(P:P,ROW('2a Data Collection'!E17)))</f>
        <v>0.69792659687077852</v>
      </c>
      <c r="S18" s="57">
        <f t="shared" ca="1" si="1"/>
        <v>0.30207340312922148</v>
      </c>
      <c r="T18" s="57">
        <f t="shared" ca="1" si="2"/>
        <v>-1.19708523442149</v>
      </c>
      <c r="U18" s="57">
        <f t="shared" ca="1" si="4"/>
        <v>-2.5023097165024861</v>
      </c>
      <c r="V18" s="57">
        <f ca="1">IF(U18="","",(1-2*(ROW('2a Data Collection'!E17)))/$C$25)</f>
        <v>-0.52380952380952384</v>
      </c>
    </row>
    <row r="19" spans="1:25" ht="12.75" customHeight="1" x14ac:dyDescent="0.25">
      <c r="A19" s="143"/>
      <c r="B19" s="147"/>
      <c r="C19" s="147"/>
      <c r="D19" s="147"/>
      <c r="E19" s="147"/>
      <c r="F19" s="138"/>
      <c r="G19" s="139"/>
      <c r="M19" s="57">
        <f ca="1">IF('2a Data Collection'!E19="","",'2a Data Collection'!E19)</f>
        <v>41</v>
      </c>
      <c r="N19" s="57">
        <f ca="1">IF('2a Data Collection'!E19="","",SMALL(M:M,ROW(M18)))</f>
        <v>26</v>
      </c>
      <c r="O19" s="57">
        <f ca="1">IF(N19="","",NORMINV((ROW('2a Data Collection'!E18)-3/8)/($C$25+1/4),$C$23,$C$24))</f>
        <v>25.481232556601316</v>
      </c>
      <c r="P19" s="57">
        <f t="shared" ca="1" si="3"/>
        <v>0.28690184860264789</v>
      </c>
      <c r="Q19" s="57">
        <f t="shared" ca="1" si="0"/>
        <v>-1.2486151126462912</v>
      </c>
      <c r="R19" s="57">
        <f ca="1">IF(P19="","",LARGE(P:P,ROW('2a Data Collection'!E18)))</f>
        <v>0.68134050328609708</v>
      </c>
      <c r="S19" s="57">
        <f t="shared" ca="1" si="1"/>
        <v>0.31865949671390292</v>
      </c>
      <c r="T19" s="57">
        <f t="shared" ca="1" si="2"/>
        <v>-1.14363215470374</v>
      </c>
      <c r="U19" s="57">
        <f t="shared" ca="1" si="4"/>
        <v>-2.3922472673500312</v>
      </c>
      <c r="V19" s="57">
        <f ca="1">IF(U19="","",(1-2*(ROW('2a Data Collection'!E18)))/$C$25)</f>
        <v>-0.55555555555555558</v>
      </c>
    </row>
    <row r="20" spans="1:25" ht="12.75" customHeight="1" x14ac:dyDescent="0.25">
      <c r="A20" s="143"/>
      <c r="B20" s="147"/>
      <c r="C20" s="147"/>
      <c r="D20" s="147"/>
      <c r="E20" s="147"/>
      <c r="F20" s="138"/>
      <c r="G20" s="139"/>
      <c r="M20" s="57">
        <f ca="1">IF('2a Data Collection'!E20="","",'2a Data Collection'!E20)</f>
        <v>26</v>
      </c>
      <c r="N20" s="57">
        <f ca="1">IF('2a Data Collection'!E20="","",SMALL(M:M,ROW(M19)))</f>
        <v>26</v>
      </c>
      <c r="O20" s="57">
        <f ca="1">IF(N20="","",NORMINV((ROW('2a Data Collection'!E19)-3/8)/($C$25+1/4),$C$23,$C$24))</f>
        <v>26.4697281970757</v>
      </c>
      <c r="P20" s="57">
        <f t="shared" ca="1" si="3"/>
        <v>0.28690184860264789</v>
      </c>
      <c r="Q20" s="57">
        <f t="shared" ca="1" si="0"/>
        <v>-1.2486151126462912</v>
      </c>
      <c r="R20" s="57">
        <f ca="1">IF(P20="","",LARGE(P:P,ROW('2a Data Collection'!E19)))</f>
        <v>0.66438289228140202</v>
      </c>
      <c r="S20" s="57">
        <f t="shared" ca="1" si="1"/>
        <v>0.33561710771859798</v>
      </c>
      <c r="T20" s="57">
        <f t="shared" ca="1" si="2"/>
        <v>-1.0917843291728557</v>
      </c>
      <c r="U20" s="57">
        <f t="shared" ca="1" si="4"/>
        <v>-2.3403994418191472</v>
      </c>
      <c r="V20" s="57">
        <f ca="1">IF(U20="","",(1-2*(ROW('2a Data Collection'!E19)))/$C$25)</f>
        <v>-0.58730158730158732</v>
      </c>
    </row>
    <row r="21" spans="1:25" ht="12.75" customHeight="1" x14ac:dyDescent="0.25">
      <c r="A21" s="143"/>
      <c r="B21" s="147"/>
      <c r="C21" s="147"/>
      <c r="D21" s="147"/>
      <c r="E21" s="147"/>
      <c r="F21" s="138"/>
      <c r="G21" s="139"/>
      <c r="M21" s="57">
        <f ca="1">IF('2a Data Collection'!E21="","",'2a Data Collection'!E21)</f>
        <v>22</v>
      </c>
      <c r="N21" s="57">
        <f ca="1">IF('2a Data Collection'!E21="","",SMALL(M:M,ROW(M20)))</f>
        <v>27</v>
      </c>
      <c r="O21" s="57">
        <f ca="1">IF(N21="","",NORMINV((ROW('2a Data Collection'!E20)-3/8)/($C$25+1/4),$C$23,$C$24))</f>
        <v>27.434003067598667</v>
      </c>
      <c r="P21" s="57">
        <f t="shared" ca="1" si="3"/>
        <v>0.30311490052531664</v>
      </c>
      <c r="Q21" s="57">
        <f t="shared" ca="1" si="0"/>
        <v>-1.1936433357000669</v>
      </c>
      <c r="R21" s="57">
        <f ca="1">IF(P21="","",LARGE(P:P,ROW('2a Data Collection'!E20)))</f>
        <v>0.66438289228140202</v>
      </c>
      <c r="S21" s="57">
        <f t="shared" ca="1" si="1"/>
        <v>0.33561710771859798</v>
      </c>
      <c r="T21" s="57">
        <f t="shared" ca="1" si="2"/>
        <v>-1.0917843291728557</v>
      </c>
      <c r="U21" s="57">
        <f t="shared" ca="1" si="4"/>
        <v>-2.2854276648729224</v>
      </c>
      <c r="V21" s="57">
        <f ca="1">IF(U21="","",(1-2*(ROW('2a Data Collection'!E20)))/$C$25)</f>
        <v>-0.61904761904761907</v>
      </c>
    </row>
    <row r="22" spans="1:25" ht="12.75" customHeight="1" x14ac:dyDescent="0.25">
      <c r="A22" s="143"/>
      <c r="B22" s="64" t="s">
        <v>37</v>
      </c>
      <c r="C22" s="65"/>
      <c r="D22" s="65"/>
      <c r="E22" s="66"/>
      <c r="F22" s="138"/>
      <c r="G22" s="139"/>
      <c r="M22" s="57">
        <f ca="1">IF('2a Data Collection'!E22="","",'2a Data Collection'!E22)</f>
        <v>56</v>
      </c>
      <c r="N22" s="57">
        <f ca="1">IF('2a Data Collection'!E22="","",SMALL(M:M,ROW(M21)))</f>
        <v>28</v>
      </c>
      <c r="O22" s="57">
        <f ca="1">IF(N22="","",NORMINV((ROW('2a Data Collection'!E21)-3/8)/($C$25+1/4),$C$23,$C$24))</f>
        <v>28.377107991679871</v>
      </c>
      <c r="P22" s="57">
        <f t="shared" ca="1" si="3"/>
        <v>0.31972542908761648</v>
      </c>
      <c r="Q22" s="57">
        <f t="shared" ca="1" si="0"/>
        <v>-1.1402926856115263</v>
      </c>
      <c r="R22" s="57">
        <f ca="1">IF(P22="","",LARGE(P:P,ROW('2a Data Collection'!E21)))</f>
        <v>0.647083684519274</v>
      </c>
      <c r="S22" s="57">
        <f t="shared" ca="1" si="1"/>
        <v>0.352916315480726</v>
      </c>
      <c r="T22" s="57">
        <f t="shared" ca="1" si="2"/>
        <v>-1.0415243167804136</v>
      </c>
      <c r="U22" s="57">
        <f t="shared" ca="1" si="4"/>
        <v>-2.1818170023919397</v>
      </c>
      <c r="V22" s="57">
        <f ca="1">IF(U22="","",(1-2*(ROW('2a Data Collection'!E21)))/$C$25)</f>
        <v>-0.65079365079365081</v>
      </c>
      <c r="Y22" s="67"/>
    </row>
    <row r="23" spans="1:25" ht="12.75" customHeight="1" x14ac:dyDescent="0.25">
      <c r="A23" s="143"/>
      <c r="B23" s="68" t="s">
        <v>38</v>
      </c>
      <c r="C23" s="69">
        <f ca="1">IF(ISERROR(AVERAGE(N:N)),0,AVERAGE(N:N))</f>
        <v>37.968253968253968</v>
      </c>
      <c r="D23" s="70"/>
      <c r="E23" s="71"/>
      <c r="F23" s="138"/>
      <c r="G23" s="139"/>
      <c r="M23" s="57">
        <f ca="1">IF('2a Data Collection'!E23="","",'2a Data Collection'!E23)</f>
        <v>52</v>
      </c>
      <c r="N23" s="57">
        <f ca="1">IF('2a Data Collection'!E23="","",SMALL(M:M,ROW(M22)))</f>
        <v>28</v>
      </c>
      <c r="O23" s="57">
        <f ca="1">IF(N23="","",NORMINV((ROW('2a Data Collection'!E22)-3/8)/($C$25+1/4),$C$23,$C$24))</f>
        <v>29.301731382329741</v>
      </c>
      <c r="P23" s="57">
        <f t="shared" ca="1" si="3"/>
        <v>0.31972542908761648</v>
      </c>
      <c r="Q23" s="57">
        <f t="shared" ca="1" si="0"/>
        <v>-1.1402926856115263</v>
      </c>
      <c r="R23" s="57">
        <f ca="1">IF(P23="","",LARGE(P:P,ROW('2a Data Collection'!E22)))</f>
        <v>0.62947492553389894</v>
      </c>
      <c r="S23" s="57">
        <f t="shared" ca="1" si="1"/>
        <v>0.37052507446610106</v>
      </c>
      <c r="T23" s="57">
        <f t="shared" ca="1" si="2"/>
        <v>-0.9928341591646126</v>
      </c>
      <c r="U23" s="57">
        <f t="shared" ca="1" si="4"/>
        <v>-2.1331268447761387</v>
      </c>
      <c r="V23" s="57">
        <f ca="1">IF(U23="","",(1-2*(ROW('2a Data Collection'!E22)))/$C$25)</f>
        <v>-0.68253968253968256</v>
      </c>
    </row>
    <row r="24" spans="1:25" ht="12.75" customHeight="1" x14ac:dyDescent="0.25">
      <c r="A24" s="143"/>
      <c r="B24" s="68" t="s">
        <v>39</v>
      </c>
      <c r="C24" s="69">
        <f ca="1">IF(ISERROR(STDEV(N:N)),0,STDEV(N:N))</f>
        <v>21.278467272875812</v>
      </c>
      <c r="D24" s="70"/>
      <c r="E24" s="71"/>
      <c r="F24" s="138"/>
      <c r="G24" s="139"/>
      <c r="M24" s="57">
        <f ca="1">IF('2a Data Collection'!E24="","",'2a Data Collection'!E24)</f>
        <v>52</v>
      </c>
      <c r="N24" s="57">
        <f ca="1">IF('2a Data Collection'!E24="","",SMALL(M:M,ROW(M23)))</f>
        <v>28</v>
      </c>
      <c r="O24" s="57">
        <f ca="1">IF(N24="","",NORMINV((ROW('2a Data Collection'!E23)-3/8)/($C$25+1/4),$C$23,$C$24))</f>
        <v>30.210267447720998</v>
      </c>
      <c r="P24" s="57">
        <f t="shared" ca="1" si="3"/>
        <v>0.31972542908761648</v>
      </c>
      <c r="Q24" s="57">
        <f t="shared" ca="1" si="0"/>
        <v>-1.1402926856115263</v>
      </c>
      <c r="R24" s="57">
        <f ca="1">IF(P24="","",LARGE(P:P,ROW('2a Data Collection'!E23)))</f>
        <v>0.57513988186932519</v>
      </c>
      <c r="S24" s="57">
        <f t="shared" ca="1" si="1"/>
        <v>0.42486011813067481</v>
      </c>
      <c r="T24" s="57">
        <f t="shared" ca="1" si="2"/>
        <v>-0.85599529804431751</v>
      </c>
      <c r="U24" s="57">
        <f t="shared" ca="1" si="4"/>
        <v>-1.9962879836558438</v>
      </c>
      <c r="V24" s="57">
        <f ca="1">IF(U24="","",(1-2*(ROW('2a Data Collection'!E23)))/$C$25)</f>
        <v>-0.7142857142857143</v>
      </c>
    </row>
    <row r="25" spans="1:25" ht="12.75" customHeight="1" x14ac:dyDescent="0.25">
      <c r="A25" s="143"/>
      <c r="B25" s="68" t="s">
        <v>40</v>
      </c>
      <c r="C25" s="70">
        <f ca="1">COUNT(N:N)</f>
        <v>63</v>
      </c>
      <c r="D25" s="70"/>
      <c r="E25" s="72" t="s">
        <v>77</v>
      </c>
      <c r="F25" s="138"/>
      <c r="G25" s="139"/>
      <c r="M25" s="57">
        <f ca="1">IF('2a Data Collection'!E25="","",'2a Data Collection'!E25)</f>
        <v>31</v>
      </c>
      <c r="N25" s="57">
        <f ca="1">IF('2a Data Collection'!E25="","",SMALL(M:M,ROW(M24)))</f>
        <v>29</v>
      </c>
      <c r="O25" s="57">
        <f ca="1">IF(N25="","",NORMINV((ROW('2a Data Collection'!E24)-3/8)/($C$25+1/4),$C$23,$C$24))</f>
        <v>31.104870519023631</v>
      </c>
      <c r="P25" s="57">
        <f t="shared" ca="1" si="3"/>
        <v>0.33670564154515303</v>
      </c>
      <c r="Q25" s="57">
        <f t="shared" ca="1" si="0"/>
        <v>-1.0885461975496187</v>
      </c>
      <c r="R25" s="57">
        <f ca="1">IF(P25="","",LARGE(P:P,ROW('2a Data Collection'!E24)))</f>
        <v>0.55664937673797044</v>
      </c>
      <c r="S25" s="57">
        <f t="shared" ca="1" si="1"/>
        <v>0.44335062326202956</v>
      </c>
      <c r="T25" s="57">
        <f t="shared" ca="1" si="2"/>
        <v>-0.81339434735575677</v>
      </c>
      <c r="U25" s="57">
        <f t="shared" ca="1" si="4"/>
        <v>-1.9019405449053755</v>
      </c>
      <c r="V25" s="57">
        <f ca="1">IF(U25="","",(1-2*(ROW('2a Data Collection'!E24)))/$C$25)</f>
        <v>-0.74603174603174605</v>
      </c>
    </row>
    <row r="26" spans="1:25" ht="12.75" customHeight="1" x14ac:dyDescent="0.25">
      <c r="A26" s="143"/>
      <c r="B26" s="68" t="s">
        <v>41</v>
      </c>
      <c r="C26" s="73">
        <f ca="1">SUMPRODUCT(U2:U65536,V2:V65536)-C25</f>
        <v>1.803184030563628</v>
      </c>
      <c r="D26" s="70"/>
      <c r="E26" s="137" t="s">
        <v>64</v>
      </c>
      <c r="F26" s="138"/>
      <c r="G26" s="139"/>
      <c r="M26" s="57">
        <f ca="1">IF('2a Data Collection'!E26="","",'2a Data Collection'!E26)</f>
        <v>51</v>
      </c>
      <c r="N26" s="57">
        <f ca="1">IF('2a Data Collection'!E26="","",SMALL(M:M,ROW(M25)))</f>
        <v>29</v>
      </c>
      <c r="O26" s="57">
        <f ca="1">IF(N26="","",NORMINV((ROW('2a Data Collection'!E25)-3/8)/($C$25+1/4),$C$23,$C$24))</f>
        <v>31.987498968264742</v>
      </c>
      <c r="P26" s="57">
        <f t="shared" ca="1" si="3"/>
        <v>0.33670564154515303</v>
      </c>
      <c r="Q26" s="57">
        <f t="shared" ca="1" si="0"/>
        <v>-1.0885461975496187</v>
      </c>
      <c r="R26" s="57">
        <f ca="1">IF(P26="","",LARGE(P:P,ROW('2a Data Collection'!E25)))</f>
        <v>0.55664937673797044</v>
      </c>
      <c r="S26" s="57">
        <f t="shared" ca="1" si="1"/>
        <v>0.44335062326202956</v>
      </c>
      <c r="T26" s="57">
        <f t="shared" ca="1" si="2"/>
        <v>-0.81339434735575677</v>
      </c>
      <c r="U26" s="57">
        <f t="shared" ca="1" si="4"/>
        <v>-1.9019405449053755</v>
      </c>
      <c r="V26" s="57">
        <f ca="1">IF(U26="","",(1-2*(ROW('2a Data Collection'!E25)))/$C$25)</f>
        <v>-0.77777777777777779</v>
      </c>
    </row>
    <row r="27" spans="1:25" x14ac:dyDescent="0.25">
      <c r="A27" s="143"/>
      <c r="B27" s="74" t="s">
        <v>42</v>
      </c>
      <c r="C27" s="75">
        <f ca="1">IF(C25=0,0,IF(C26*(1+0.75/C25+2.25/(C25*C25))&gt;0.6,EXP(1.2937-5.709*C26*(1+0.75/C25+2.25/(C25*C25))+0.0186*C26*(1+0.75/C25+2.25/(C25*C25))*C26*(1+0.75/C25+2.25/(C25*C25))),IF(C26*(1+0.75/C25+2.25/(C25*C25))&gt;0.34,EXP(0.9177-4.279*C26*(1+0.75/C25+2.25/(C25*C25))-1.38*C26*(1+0.75/C25+2.25/(C25*C25))*C26*(1+0.75/C25+2.25/(C25*C25))),IF(C26*(1+0.75/C25+2.25/(C25*C25))&gt;0.2,1-EXP(-8.318+42.796*C26*(1+0.75/C25+2.25/(C25*C25))-59.938*C26*(1+0.75/C25+2.25/(C25*C25))*C26*(1+0.75/C25+2.25/(C25*C25))),1-EXP(-13.436 + 101.14*C26*(1+0.75/C25+2.25/(C25*C25)) - 223.73*C26*(1+0.75/C25+2.25/(C25*C25))*C26*(1+0.75/C25+2.25/(C25*C25)))))))</f>
        <v>1.1540414849319438E-4</v>
      </c>
      <c r="D27" s="76"/>
      <c r="E27" s="77"/>
      <c r="F27" s="138"/>
      <c r="G27" s="139"/>
      <c r="M27" s="57">
        <f ca="1">IF('2a Data Collection'!E27="","",'2a Data Collection'!E27)</f>
        <v>26</v>
      </c>
      <c r="N27" s="57">
        <f ca="1">IF('2a Data Collection'!E27="","",SMALL(M:M,ROW(M26)))</f>
        <v>30</v>
      </c>
      <c r="O27" s="57">
        <f ca="1">IF(N27="","",NORMINV((ROW('2a Data Collection'!E26)-3/8)/($C$25+1/4),$C$23,$C$24))</f>
        <v>32.859951244879873</v>
      </c>
      <c r="P27" s="57">
        <f t="shared" ca="1" si="3"/>
        <v>0.3540254775756051</v>
      </c>
      <c r="Q27" s="57">
        <f t="shared" ca="1" si="0"/>
        <v>-1.0383863978855619</v>
      </c>
      <c r="R27" s="57">
        <f ca="1">IF(P27="","",LARGE(P:P,ROW('2a Data Collection'!E26)))</f>
        <v>0.53803466762265484</v>
      </c>
      <c r="S27" s="57">
        <f t="shared" ca="1" si="1"/>
        <v>0.46196533237734516</v>
      </c>
      <c r="T27" s="57">
        <f t="shared" ca="1" si="2"/>
        <v>-0.77226542886017513</v>
      </c>
      <c r="U27" s="57">
        <f t="shared" ca="1" si="4"/>
        <v>-1.810651826745737</v>
      </c>
      <c r="V27" s="57">
        <f ca="1">IF(U27="","",(1-2*(ROW('2a Data Collection'!E26)))/$C$25)</f>
        <v>-0.80952380952380953</v>
      </c>
    </row>
    <row r="28" spans="1:25" ht="13" thickBot="1" x14ac:dyDescent="0.3">
      <c r="A28" s="144"/>
      <c r="B28" s="151"/>
      <c r="C28" s="151"/>
      <c r="D28" s="151"/>
      <c r="E28" s="151"/>
      <c r="F28" s="140"/>
      <c r="G28" s="141"/>
      <c r="M28" s="57">
        <f ca="1">IF('2a Data Collection'!E28="","",'2a Data Collection'!E28)</f>
        <v>56</v>
      </c>
      <c r="N28" s="57">
        <f ca="1">IF('2a Data Collection'!E28="","",SMALL(M:M,ROW(M27)))</f>
        <v>31</v>
      </c>
      <c r="O28" s="57">
        <f ca="1">IF(N28="","",NORMINV((ROW('2a Data Collection'!E27)-3/8)/($C$25+1/4),$C$23,$C$24))</f>
        <v>33.723895907379642</v>
      </c>
      <c r="P28" s="57">
        <f t="shared" ca="1" si="3"/>
        <v>0.37165276237046874</v>
      </c>
      <c r="Q28" s="57">
        <f t="shared" ca="1" si="0"/>
        <v>-0.98979529511823983</v>
      </c>
      <c r="R28" s="57">
        <f ca="1">IF(P28="","",LARGE(P:P,ROW('2a Data Collection'!E27)))</f>
        <v>0.50059519463679802</v>
      </c>
      <c r="S28" s="57">
        <f t="shared" ca="1" si="1"/>
        <v>0.49940480536320198</v>
      </c>
      <c r="T28" s="57">
        <f t="shared" ca="1" si="2"/>
        <v>-0.69433827890962629</v>
      </c>
      <c r="U28" s="57">
        <f t="shared" ca="1" si="4"/>
        <v>-1.6841335740278662</v>
      </c>
      <c r="V28" s="57">
        <f ca="1">IF(U28="","",(1-2*(ROW('2a Data Collection'!E27)))/$C$25)</f>
        <v>-0.84126984126984128</v>
      </c>
    </row>
    <row r="29" spans="1:25" x14ac:dyDescent="0.25">
      <c r="M29" s="57">
        <f ca="1">IF('2a Data Collection'!E29="","",'2a Data Collection'!E29)</f>
        <v>14</v>
      </c>
      <c r="N29" s="57">
        <f ca="1">IF('2a Data Collection'!E29="","",SMALL(M:M,ROW(M28)))</f>
        <v>34</v>
      </c>
      <c r="O29" s="57">
        <f ca="1">IF(N29="","",NORMINV((ROW('2a Data Collection'!E28)-3/8)/($C$25+1/4),$C$23,$C$24))</f>
        <v>34.580897067617656</v>
      </c>
      <c r="P29" s="57">
        <f t="shared" ca="1" si="3"/>
        <v>0.42602965928479408</v>
      </c>
      <c r="Q29" s="57">
        <f t="shared" ca="1" si="0"/>
        <v>-0.85324631240205828</v>
      </c>
      <c r="R29" s="57">
        <f ca="1">IF(P29="","",LARGE(P:P,ROW('2a Data Collection'!E28)))</f>
        <v>0.48185281967528693</v>
      </c>
      <c r="S29" s="57">
        <f t="shared" ca="1" si="1"/>
        <v>0.51814718032471307</v>
      </c>
      <c r="T29" s="57">
        <f t="shared" ca="1" si="2"/>
        <v>-0.65749594517948762</v>
      </c>
      <c r="U29" s="57">
        <f t="shared" ca="1" si="4"/>
        <v>-1.5107422575815459</v>
      </c>
      <c r="V29" s="57">
        <f ca="1">IF(U29="","",(1-2*(ROW('2a Data Collection'!E28)))/$C$25)</f>
        <v>-0.87301587301587302</v>
      </c>
    </row>
    <row r="30" spans="1:25" x14ac:dyDescent="0.25">
      <c r="M30" s="57">
        <f ca="1">IF('2a Data Collection'!E30="","",'2a Data Collection'!E30)</f>
        <v>40</v>
      </c>
      <c r="N30" s="57">
        <f ca="1">IF('2a Data Collection'!E30="","",SMALL(M:M,ROW(M29)))</f>
        <v>34</v>
      </c>
      <c r="O30" s="57">
        <f ca="1">IF(N30="","",NORMINV((ROW('2a Data Collection'!E29)-3/8)/($C$25+1/4),$C$23,$C$24))</f>
        <v>35.432436339065873</v>
      </c>
      <c r="P30" s="57">
        <f t="shared" ca="1" si="3"/>
        <v>0.42602965928479408</v>
      </c>
      <c r="Q30" s="57">
        <f t="shared" ca="1" si="0"/>
        <v>-0.85324631240205828</v>
      </c>
      <c r="R30" s="57">
        <f ca="1">IF(P30="","",LARGE(P:P,ROW('2a Data Collection'!E29)))</f>
        <v>0.48185281967528693</v>
      </c>
      <c r="S30" s="57">
        <f t="shared" ca="1" si="1"/>
        <v>0.51814718032471307</v>
      </c>
      <c r="T30" s="57">
        <f t="shared" ca="1" si="2"/>
        <v>-0.65749594517948762</v>
      </c>
      <c r="U30" s="57">
        <f t="shared" ca="1" si="4"/>
        <v>-1.5107422575815459</v>
      </c>
      <c r="V30" s="57">
        <f ca="1">IF(U30="","",(1-2*(ROW('2a Data Collection'!E29)))/$C$25)</f>
        <v>-0.90476190476190477</v>
      </c>
    </row>
    <row r="31" spans="1:25" x14ac:dyDescent="0.25">
      <c r="M31" s="57">
        <f ca="1">IF('2a Data Collection'!E31="","",'2a Data Collection'!E31)</f>
        <v>53</v>
      </c>
      <c r="N31" s="57">
        <f ca="1">IF('2a Data Collection'!E31="","",SMALL(M:M,ROW(M30)))</f>
        <v>34</v>
      </c>
      <c r="O31" s="57">
        <f ca="1">IF(N31="","",NORMINV((ROW('2a Data Collection'!E30)-3/8)/($C$25+1/4),$C$23,$C$24))</f>
        <v>36.279932147630277</v>
      </c>
      <c r="P31" s="57">
        <f t="shared" ca="1" si="3"/>
        <v>0.42602965928479408</v>
      </c>
      <c r="Q31" s="57">
        <f t="shared" ca="1" si="0"/>
        <v>-0.85324631240205828</v>
      </c>
      <c r="R31" s="57">
        <f ca="1">IF(P31="","",LARGE(P:P,ROW('2a Data Collection'!E30)))</f>
        <v>0.46315047503637208</v>
      </c>
      <c r="S31" s="57">
        <f t="shared" ca="1" si="1"/>
        <v>0.53684952496362792</v>
      </c>
      <c r="T31" s="57">
        <f t="shared" ca="1" si="2"/>
        <v>-0.62203743796104494</v>
      </c>
      <c r="U31" s="57">
        <f t="shared" ca="1" si="4"/>
        <v>-1.4752837503631033</v>
      </c>
      <c r="V31" s="57">
        <f ca="1">IF(U31="","",(1-2*(ROW('2a Data Collection'!E30)))/$C$25)</f>
        <v>-0.93650793650793651</v>
      </c>
    </row>
    <row r="32" spans="1:25" x14ac:dyDescent="0.25">
      <c r="M32" s="57">
        <f ca="1">IF('2a Data Collection'!E32="","",'2a Data Collection'!E32)</f>
        <v>29</v>
      </c>
      <c r="N32" s="57">
        <f ca="1">IF('2a Data Collection'!E32="","",SMALL(M:M,ROW(M31)))</f>
        <v>34</v>
      </c>
      <c r="O32" s="57">
        <f ca="1">IF(N32="","",NORMINV((ROW('2a Data Collection'!E31)-3/8)/($C$25+1/4),$C$23,$C$24))</f>
        <v>37.12475709755148</v>
      </c>
      <c r="P32" s="57">
        <f t="shared" ca="1" si="3"/>
        <v>0.42602965928479408</v>
      </c>
      <c r="Q32" s="57">
        <f t="shared" ca="1" si="0"/>
        <v>-0.85324631240205828</v>
      </c>
      <c r="R32" s="57">
        <f ca="1">IF(P32="","",LARGE(P:P,ROW('2a Data Collection'!E31)))</f>
        <v>0.46315047503637208</v>
      </c>
      <c r="S32" s="57">
        <f t="shared" ca="1" si="1"/>
        <v>0.53684952496362792</v>
      </c>
      <c r="T32" s="57">
        <f t="shared" ca="1" si="2"/>
        <v>-0.62203743796104494</v>
      </c>
      <c r="U32" s="57">
        <f t="shared" ca="1" si="4"/>
        <v>-1.4752837503631033</v>
      </c>
      <c r="V32" s="57">
        <f ca="1">IF(U32="","",(1-2*(ROW('2a Data Collection'!E31)))/$C$25)</f>
        <v>-0.96825396825396826</v>
      </c>
    </row>
    <row r="33" spans="13:22" x14ac:dyDescent="0.25">
      <c r="M33" s="57">
        <f ca="1">IF('2a Data Collection'!E33="","",'2a Data Collection'!E33)</f>
        <v>53</v>
      </c>
      <c r="N33" s="57">
        <f ca="1">IF('2a Data Collection'!E33="","",SMALL(M:M,ROW(M32)))</f>
        <v>36</v>
      </c>
      <c r="O33" s="57">
        <f ca="1">IF(N33="","",NORMINV((ROW('2a Data Collection'!E32)-3/8)/($C$25+1/4),$C$23,$C$24))</f>
        <v>37.968253968253968</v>
      </c>
      <c r="P33" s="57">
        <f t="shared" ca="1" si="3"/>
        <v>0.46315047503637208</v>
      </c>
      <c r="Q33" s="57">
        <f t="shared" ca="1" si="0"/>
        <v>-0.76970327761843116</v>
      </c>
      <c r="R33" s="57">
        <f ca="1">IF(P33="","",LARGE(P:P,ROW('2a Data Collection'!E32)))</f>
        <v>0.46315047503637208</v>
      </c>
      <c r="S33" s="57">
        <f t="shared" ca="1" si="1"/>
        <v>0.53684952496362792</v>
      </c>
      <c r="T33" s="57">
        <f t="shared" ca="1" si="2"/>
        <v>-0.62203743796104494</v>
      </c>
      <c r="U33" s="57">
        <f t="shared" ca="1" si="4"/>
        <v>-1.3917407155794761</v>
      </c>
      <c r="V33" s="57">
        <f ca="1">IF(U33="","",(1-2*(ROW('2a Data Collection'!E32)))/$C$25)</f>
        <v>-1</v>
      </c>
    </row>
    <row r="34" spans="13:22" x14ac:dyDescent="0.25">
      <c r="M34" s="57">
        <f ca="1">IF('2a Data Collection'!E34="","",'2a Data Collection'!E34)</f>
        <v>41</v>
      </c>
      <c r="N34" s="57">
        <f ca="1">IF('2a Data Collection'!E34="","",SMALL(M:M,ROW(M33)))</f>
        <v>36</v>
      </c>
      <c r="O34" s="57">
        <f ca="1">IF(N34="","",NORMINV((ROW('2a Data Collection'!E33)-3/8)/($C$25+1/4),$C$23,$C$24))</f>
        <v>38.811750838956456</v>
      </c>
      <c r="P34" s="57">
        <f t="shared" ca="1" si="3"/>
        <v>0.46315047503637208</v>
      </c>
      <c r="Q34" s="57">
        <f t="shared" ca="1" si="0"/>
        <v>-0.76970327761843116</v>
      </c>
      <c r="R34" s="57">
        <f ca="1">IF(P34="","",LARGE(P:P,ROW('2a Data Collection'!E33)))</f>
        <v>0.42602965928479408</v>
      </c>
      <c r="S34" s="57">
        <f t="shared" ca="1" si="1"/>
        <v>0.57397034071520592</v>
      </c>
      <c r="T34" s="57">
        <f t="shared" ca="1" si="2"/>
        <v>-0.55517755522543877</v>
      </c>
      <c r="U34" s="57">
        <f t="shared" ca="1" si="4"/>
        <v>-1.3248808328438699</v>
      </c>
      <c r="V34" s="57">
        <f ca="1">IF(U34="","",(1-2*(ROW('2a Data Collection'!E33)))/$C$25)</f>
        <v>-1.0317460317460319</v>
      </c>
    </row>
    <row r="35" spans="13:22" x14ac:dyDescent="0.25">
      <c r="M35" s="57">
        <f ca="1">IF('2a Data Collection'!E35="","",'2a Data Collection'!E35)</f>
        <v>12</v>
      </c>
      <c r="N35" s="57">
        <f ca="1">IF('2a Data Collection'!E35="","",SMALL(M:M,ROW(M34)))</f>
        <v>36</v>
      </c>
      <c r="O35" s="57">
        <f ca="1">IF(N35="","",NORMINV((ROW('2a Data Collection'!E34)-3/8)/($C$25+1/4),$C$23,$C$24))</f>
        <v>39.65657578887766</v>
      </c>
      <c r="P35" s="57">
        <f t="shared" ca="1" si="3"/>
        <v>0.46315047503637208</v>
      </c>
      <c r="Q35" s="57">
        <f t="shared" ca="1" si="0"/>
        <v>-0.76970327761843116</v>
      </c>
      <c r="R35" s="57">
        <f ca="1">IF(P35="","",LARGE(P:P,ROW('2a Data Collection'!E34)))</f>
        <v>0.42602965928479408</v>
      </c>
      <c r="S35" s="57">
        <f t="shared" ca="1" si="1"/>
        <v>0.57397034071520592</v>
      </c>
      <c r="T35" s="57">
        <f t="shared" ca="1" si="2"/>
        <v>-0.55517755522543877</v>
      </c>
      <c r="U35" s="57">
        <f t="shared" ca="1" si="4"/>
        <v>-1.3248808328438699</v>
      </c>
      <c r="V35" s="57">
        <f ca="1">IF(U35="","",(1-2*(ROW('2a Data Collection'!E34)))/$C$25)</f>
        <v>-1.0634920634920635</v>
      </c>
    </row>
    <row r="36" spans="13:22" x14ac:dyDescent="0.25">
      <c r="M36" s="57">
        <f ca="1">IF('2a Data Collection'!E36="","",'2a Data Collection'!E36)</f>
        <v>34</v>
      </c>
      <c r="N36" s="57">
        <f ca="1">IF('2a Data Collection'!E36="","",SMALL(M:M,ROW(M35)))</f>
        <v>37</v>
      </c>
      <c r="O36" s="57">
        <f ca="1">IF(N36="","",NORMINV((ROW('2a Data Collection'!E35)-3/8)/($C$25+1/4),$C$23,$C$24))</f>
        <v>40.504071597442064</v>
      </c>
      <c r="P36" s="57">
        <f t="shared" ca="1" si="3"/>
        <v>0.48185281967528693</v>
      </c>
      <c r="Q36" s="57">
        <f t="shared" ca="1" si="0"/>
        <v>-0.73011656493214394</v>
      </c>
      <c r="R36" s="57">
        <f ca="1">IF(P36="","",LARGE(P:P,ROW('2a Data Collection'!E35)))</f>
        <v>0.42602965928479408</v>
      </c>
      <c r="S36" s="57">
        <f t="shared" ca="1" si="1"/>
        <v>0.57397034071520592</v>
      </c>
      <c r="T36" s="57">
        <f t="shared" ca="1" si="2"/>
        <v>-0.55517755522543877</v>
      </c>
      <c r="U36" s="57">
        <f t="shared" ca="1" si="4"/>
        <v>-1.2852941201575827</v>
      </c>
      <c r="V36" s="57">
        <f ca="1">IF(U36="","",(1-2*(ROW('2a Data Collection'!E35)))/$C$25)</f>
        <v>-1.0952380952380953</v>
      </c>
    </row>
    <row r="37" spans="13:22" x14ac:dyDescent="0.25">
      <c r="M37" s="57">
        <f ca="1">IF('2a Data Collection'!E37="","",'2a Data Collection'!E37)</f>
        <v>27</v>
      </c>
      <c r="N37" s="57">
        <f ca="1">IF('2a Data Collection'!E37="","",SMALL(M:M,ROW(M36)))</f>
        <v>37</v>
      </c>
      <c r="O37" s="57">
        <f ca="1">IF(N37="","",NORMINV((ROW('2a Data Collection'!E36)-3/8)/($C$25+1/4),$C$23,$C$24))</f>
        <v>41.355610868890274</v>
      </c>
      <c r="P37" s="57">
        <f t="shared" ca="1" si="3"/>
        <v>0.48185281967528693</v>
      </c>
      <c r="Q37" s="57">
        <f t="shared" ca="1" si="0"/>
        <v>-0.73011656493214394</v>
      </c>
      <c r="R37" s="57">
        <f ca="1">IF(P37="","",LARGE(P:P,ROW('2a Data Collection'!E36)))</f>
        <v>0.42602965928479408</v>
      </c>
      <c r="S37" s="57">
        <f t="shared" ca="1" si="1"/>
        <v>0.57397034071520592</v>
      </c>
      <c r="T37" s="57">
        <f t="shared" ca="1" si="2"/>
        <v>-0.55517755522543877</v>
      </c>
      <c r="U37" s="57">
        <f t="shared" ca="1" si="4"/>
        <v>-1.2852941201575827</v>
      </c>
      <c r="V37" s="57">
        <f ca="1">IF(U37="","",(1-2*(ROW('2a Data Collection'!E36)))/$C$25)</f>
        <v>-1.126984126984127</v>
      </c>
    </row>
    <row r="38" spans="13:22" x14ac:dyDescent="0.25">
      <c r="M38" s="57">
        <f ca="1">IF('2a Data Collection'!E38="","",'2a Data Collection'!E38)</f>
        <v>22</v>
      </c>
      <c r="N38" s="57">
        <f ca="1">IF('2a Data Collection'!E38="","",SMALL(M:M,ROW(M37)))</f>
        <v>38</v>
      </c>
      <c r="O38" s="57">
        <f ca="1">IF(N38="","",NORMINV((ROW('2a Data Collection'!E37)-3/8)/($C$25+1/4),$C$23,$C$24))</f>
        <v>42.212612029128294</v>
      </c>
      <c r="P38" s="57">
        <f t="shared" ca="1" si="3"/>
        <v>0.50059519463679802</v>
      </c>
      <c r="Q38" s="57">
        <f t="shared" ca="1" si="0"/>
        <v>-0.69195749923789107</v>
      </c>
      <c r="R38" s="57">
        <f ca="1">IF(P38="","",LARGE(P:P,ROW('2a Data Collection'!E37)))</f>
        <v>0.37165276237046874</v>
      </c>
      <c r="S38" s="57">
        <f t="shared" ca="1" si="1"/>
        <v>0.62834723762953126</v>
      </c>
      <c r="T38" s="57">
        <f t="shared" ca="1" si="2"/>
        <v>-0.46466233915960964</v>
      </c>
      <c r="U38" s="57">
        <f t="shared" ca="1" si="4"/>
        <v>-1.1566198383975008</v>
      </c>
      <c r="V38" s="57">
        <f ca="1">IF(U38="","",(1-2*(ROW('2a Data Collection'!E37)))/$C$25)</f>
        <v>-1.1587301587301588</v>
      </c>
    </row>
    <row r="39" spans="13:22" x14ac:dyDescent="0.25">
      <c r="M39" s="57">
        <f ca="1">IF('2a Data Collection'!E39="","",'2a Data Collection'!E39)</f>
        <v>30</v>
      </c>
      <c r="N39" s="57">
        <f ca="1">IF('2a Data Collection'!E39="","",SMALL(M:M,ROW(M38)))</f>
        <v>40</v>
      </c>
      <c r="O39" s="57">
        <f ca="1">IF(N39="","",NORMINV((ROW('2a Data Collection'!E38)-3/8)/($C$25+1/4),$C$23,$C$24))</f>
        <v>43.076556691628063</v>
      </c>
      <c r="P39" s="57">
        <f t="shared" ca="1" si="3"/>
        <v>0.53803466762265484</v>
      </c>
      <c r="Q39" s="57">
        <f t="shared" ca="1" si="0"/>
        <v>-0.61983228293606385</v>
      </c>
      <c r="R39" s="57">
        <f ca="1">IF(P39="","",LARGE(P:P,ROW('2a Data Collection'!E38)))</f>
        <v>0.3540254775756051</v>
      </c>
      <c r="S39" s="57">
        <f t="shared" ca="1" si="1"/>
        <v>0.6459745224243949</v>
      </c>
      <c r="T39" s="57">
        <f t="shared" ca="1" si="2"/>
        <v>-0.43699521494879678</v>
      </c>
      <c r="U39" s="57">
        <f t="shared" ca="1" si="4"/>
        <v>-1.0568274978848606</v>
      </c>
      <c r="V39" s="57">
        <f ca="1">IF(U39="","",(1-2*(ROW('2a Data Collection'!E38)))/$C$25)</f>
        <v>-1.1904761904761905</v>
      </c>
    </row>
    <row r="40" spans="13:22" x14ac:dyDescent="0.25">
      <c r="M40" s="57">
        <f ca="1">IF('2a Data Collection'!E40="","",'2a Data Collection'!E40)</f>
        <v>17</v>
      </c>
      <c r="N40" s="57">
        <f ca="1">IF('2a Data Collection'!E40="","",SMALL(M:M,ROW(M39)))</f>
        <v>41</v>
      </c>
      <c r="O40" s="57">
        <f ca="1">IF(N40="","",NORMINV((ROW('2a Data Collection'!E39)-3/8)/($C$25+1/4),$C$23,$C$24))</f>
        <v>43.949008968243199</v>
      </c>
      <c r="P40" s="57">
        <f t="shared" ca="1" si="3"/>
        <v>0.55664937673797044</v>
      </c>
      <c r="Q40" s="57">
        <f t="shared" ca="1" si="0"/>
        <v>-0.58581972247395897</v>
      </c>
      <c r="R40" s="57">
        <f ca="1">IF(P40="","",LARGE(P:P,ROW('2a Data Collection'!E39)))</f>
        <v>0.33670564154515303</v>
      </c>
      <c r="S40" s="57">
        <f t="shared" ca="1" si="1"/>
        <v>0.66329435845484697</v>
      </c>
      <c r="T40" s="57">
        <f t="shared" ca="1" si="2"/>
        <v>-0.41053640775613648</v>
      </c>
      <c r="U40" s="57">
        <f t="shared" ca="1" si="4"/>
        <v>-0.99635613023009539</v>
      </c>
      <c r="V40" s="57">
        <f ca="1">IF(U40="","",(1-2*(ROW('2a Data Collection'!E39)))/$C$25)</f>
        <v>-1.2222222222222223</v>
      </c>
    </row>
    <row r="41" spans="13:22" x14ac:dyDescent="0.25">
      <c r="M41" s="57">
        <f ca="1">IF('2a Data Collection'!E41="","",'2a Data Collection'!E41)</f>
        <v>17</v>
      </c>
      <c r="N41" s="57">
        <f ca="1">IF('2a Data Collection'!E41="","",SMALL(M:M,ROW(M40)))</f>
        <v>41</v>
      </c>
      <c r="O41" s="57">
        <f ca="1">IF(N41="","",NORMINV((ROW('2a Data Collection'!E40)-3/8)/($C$25+1/4),$C$23,$C$24))</f>
        <v>44.831637417484309</v>
      </c>
      <c r="P41" s="57">
        <f t="shared" ca="1" si="3"/>
        <v>0.55664937673797044</v>
      </c>
      <c r="Q41" s="57">
        <f t="shared" ca="1" si="0"/>
        <v>-0.58581972247395897</v>
      </c>
      <c r="R41" s="57">
        <f ca="1">IF(P41="","",LARGE(P:P,ROW('2a Data Collection'!E40)))</f>
        <v>0.33670564154515303</v>
      </c>
      <c r="S41" s="57">
        <f t="shared" ca="1" si="1"/>
        <v>0.66329435845484697</v>
      </c>
      <c r="T41" s="57">
        <f t="shared" ca="1" si="2"/>
        <v>-0.41053640775613648</v>
      </c>
      <c r="U41" s="57">
        <f t="shared" ca="1" si="4"/>
        <v>-0.99635613023009539</v>
      </c>
      <c r="V41" s="57">
        <f ca="1">IF(U41="","",(1-2*(ROW('2a Data Collection'!E40)))/$C$25)</f>
        <v>-1.253968253968254</v>
      </c>
    </row>
    <row r="42" spans="13:22" x14ac:dyDescent="0.25">
      <c r="M42" s="57">
        <f ca="1">IF('2a Data Collection'!E42="","",'2a Data Collection'!E42)</f>
        <v>51</v>
      </c>
      <c r="N42" s="57">
        <f ca="1">IF('2a Data Collection'!E42="","",SMALL(M:M,ROW(M41)))</f>
        <v>42</v>
      </c>
      <c r="O42" s="57">
        <f ca="1">IF(N42="","",NORMINV((ROW('2a Data Collection'!E41)-3/8)/($C$25+1/4),$C$23,$C$24))</f>
        <v>45.726240488786935</v>
      </c>
      <c r="P42" s="57">
        <f t="shared" ca="1" si="3"/>
        <v>0.57513988186932519</v>
      </c>
      <c r="Q42" s="57">
        <f t="shared" ca="1" si="0"/>
        <v>-0.55314199495460226</v>
      </c>
      <c r="R42" s="57">
        <f ca="1">IF(P42="","",LARGE(P:P,ROW('2a Data Collection'!E41)))</f>
        <v>0.31972542908761648</v>
      </c>
      <c r="S42" s="57">
        <f t="shared" ca="1" si="1"/>
        <v>0.68027457091238352</v>
      </c>
      <c r="T42" s="57">
        <f t="shared" ca="1" si="2"/>
        <v>-0.38525878155599058</v>
      </c>
      <c r="U42" s="57">
        <f t="shared" ca="1" si="4"/>
        <v>-0.93840077651059284</v>
      </c>
      <c r="V42" s="57">
        <f ca="1">IF(U42="","",(1-2*(ROW('2a Data Collection'!E41)))/$C$25)</f>
        <v>-1.2857142857142858</v>
      </c>
    </row>
    <row r="43" spans="13:22" x14ac:dyDescent="0.25">
      <c r="M43" s="57">
        <f ca="1">IF('2a Data Collection'!E43="","",'2a Data Collection'!E43)</f>
        <v>16</v>
      </c>
      <c r="N43" s="57">
        <f ca="1">IF('2a Data Collection'!E43="","",SMALL(M:M,ROW(M42)))</f>
        <v>45</v>
      </c>
      <c r="O43" s="57">
        <f ca="1">IF(N43="","",NORMINV((ROW('2a Data Collection'!E42)-3/8)/($C$25+1/4),$C$23,$C$24))</f>
        <v>46.634776554178195</v>
      </c>
      <c r="P43" s="57">
        <f t="shared" ca="1" si="3"/>
        <v>0.62947492553389894</v>
      </c>
      <c r="Q43" s="57">
        <f t="shared" ca="1" si="0"/>
        <v>-0.46286925864388578</v>
      </c>
      <c r="R43" s="57">
        <f ca="1">IF(P43="","",LARGE(P:P,ROW('2a Data Collection'!E42)))</f>
        <v>0.31972542908761648</v>
      </c>
      <c r="S43" s="57">
        <f t="shared" ca="1" si="1"/>
        <v>0.68027457091238352</v>
      </c>
      <c r="T43" s="57">
        <f t="shared" ca="1" si="2"/>
        <v>-0.38525878155599058</v>
      </c>
      <c r="U43" s="57">
        <f t="shared" ca="1" si="4"/>
        <v>-0.84812804019987631</v>
      </c>
      <c r="V43" s="57">
        <f ca="1">IF(U43="","",(1-2*(ROW('2a Data Collection'!E42)))/$C$25)</f>
        <v>-1.3174603174603174</v>
      </c>
    </row>
    <row r="44" spans="13:22" x14ac:dyDescent="0.25">
      <c r="M44" s="57">
        <f ca="1">IF('2a Data Collection'!E44="","",'2a Data Collection'!E44)</f>
        <v>47</v>
      </c>
      <c r="N44" s="57">
        <f ca="1">IF('2a Data Collection'!E44="","",SMALL(M:M,ROW(M43)))</f>
        <v>46</v>
      </c>
      <c r="O44" s="57">
        <f ca="1">IF(N44="","",NORMINV((ROW('2a Data Collection'!E43)-3/8)/($C$25+1/4),$C$23,$C$24))</f>
        <v>47.559399944828066</v>
      </c>
      <c r="P44" s="57">
        <f t="shared" ca="1" si="3"/>
        <v>0.647083684519274</v>
      </c>
      <c r="Q44" s="57">
        <f t="shared" ca="1" si="0"/>
        <v>-0.43527965046614653</v>
      </c>
      <c r="R44" s="57">
        <f ca="1">IF(P44="","",LARGE(P:P,ROW('2a Data Collection'!E43)))</f>
        <v>0.31972542908761648</v>
      </c>
      <c r="S44" s="57">
        <f t="shared" ca="1" si="1"/>
        <v>0.68027457091238352</v>
      </c>
      <c r="T44" s="57">
        <f t="shared" ca="1" si="2"/>
        <v>-0.38525878155599058</v>
      </c>
      <c r="U44" s="57">
        <f t="shared" ca="1" si="4"/>
        <v>-0.82053843202213717</v>
      </c>
      <c r="V44" s="57">
        <f ca="1">IF(U44="","",(1-2*(ROW('2a Data Collection'!E43)))/$C$25)</f>
        <v>-1.3492063492063493</v>
      </c>
    </row>
    <row r="45" spans="13:22" x14ac:dyDescent="0.25">
      <c r="M45" s="57">
        <f ca="1">IF('2a Data Collection'!E45="","",'2a Data Collection'!E45)</f>
        <v>34</v>
      </c>
      <c r="N45" s="57">
        <f ca="1">IF('2a Data Collection'!E45="","",SMALL(M:M,ROW(M44)))</f>
        <v>47</v>
      </c>
      <c r="O45" s="57">
        <f ca="1">IF(N45="","",NORMINV((ROW('2a Data Collection'!E44)-3/8)/($C$25+1/4),$C$23,$C$24))</f>
        <v>48.50250486890927</v>
      </c>
      <c r="P45" s="57">
        <f t="shared" ca="1" si="3"/>
        <v>0.66438289228140202</v>
      </c>
      <c r="Q45" s="57">
        <f t="shared" ca="1" si="0"/>
        <v>-0.40889665069943337</v>
      </c>
      <c r="R45" s="57">
        <f ca="1">IF(P45="","",LARGE(P:P,ROW('2a Data Collection'!E44)))</f>
        <v>0.30311490052531664</v>
      </c>
      <c r="S45" s="57">
        <f t="shared" ca="1" si="1"/>
        <v>0.69688509947468336</v>
      </c>
      <c r="T45" s="57">
        <f t="shared" ca="1" si="2"/>
        <v>-0.36113473191894402</v>
      </c>
      <c r="U45" s="57">
        <f t="shared" ca="1" si="4"/>
        <v>-0.77003138261837734</v>
      </c>
      <c r="V45" s="57">
        <f ca="1">IF(U45="","",(1-2*(ROW('2a Data Collection'!E44)))/$C$25)</f>
        <v>-1.3809523809523809</v>
      </c>
    </row>
    <row r="46" spans="13:22" x14ac:dyDescent="0.25">
      <c r="M46" s="57">
        <f ca="1">IF('2a Data Collection'!E46="","",'2a Data Collection'!E46)</f>
        <v>58</v>
      </c>
      <c r="N46" s="57">
        <f ca="1">IF('2a Data Collection'!E46="","",SMALL(M:M,ROW(M45)))</f>
        <v>47</v>
      </c>
      <c r="O46" s="57">
        <f ca="1">IF(N46="","",NORMINV((ROW('2a Data Collection'!E45)-3/8)/($C$25+1/4),$C$23,$C$24))</f>
        <v>49.466779739432241</v>
      </c>
      <c r="P46" s="57">
        <f t="shared" ca="1" si="3"/>
        <v>0.66438289228140202</v>
      </c>
      <c r="Q46" s="57">
        <f t="shared" ca="1" si="0"/>
        <v>-0.40889665069943337</v>
      </c>
      <c r="R46" s="57">
        <f ca="1">IF(P46="","",LARGE(P:P,ROW('2a Data Collection'!E45)))</f>
        <v>0.28690184860264789</v>
      </c>
      <c r="S46" s="57">
        <f t="shared" ca="1" si="1"/>
        <v>0.71309815139735211</v>
      </c>
      <c r="T46" s="57">
        <f t="shared" ca="1" si="2"/>
        <v>-0.33813620829824231</v>
      </c>
      <c r="U46" s="57">
        <f t="shared" ca="1" si="4"/>
        <v>-0.74703285899767569</v>
      </c>
      <c r="V46" s="57">
        <f ca="1">IF(U46="","",(1-2*(ROW('2a Data Collection'!E45)))/$C$25)</f>
        <v>-1.4126984126984128</v>
      </c>
    </row>
    <row r="47" spans="13:22" x14ac:dyDescent="0.25">
      <c r="M47" s="57">
        <f ca="1">IF('2a Data Collection'!E47="","",'2a Data Collection'!E47)</f>
        <v>59</v>
      </c>
      <c r="N47" s="57">
        <f ca="1">IF('2a Data Collection'!E47="","",SMALL(M:M,ROW(M46)))</f>
        <v>48</v>
      </c>
      <c r="O47" s="57">
        <f ca="1">IF(N47="","",NORMINV((ROW('2a Data Collection'!E46)-3/8)/($C$25+1/4),$C$23,$C$24))</f>
        <v>50.455275379906624</v>
      </c>
      <c r="P47" s="57">
        <f t="shared" ca="1" si="3"/>
        <v>0.68134050328609708</v>
      </c>
      <c r="Q47" s="57">
        <f t="shared" ca="1" si="0"/>
        <v>-0.38369309296798559</v>
      </c>
      <c r="R47" s="57">
        <f ca="1">IF(P47="","",LARGE(P:P,ROW('2a Data Collection'!E46)))</f>
        <v>0.28690184860264789</v>
      </c>
      <c r="S47" s="57">
        <f t="shared" ca="1" si="1"/>
        <v>0.71309815139735211</v>
      </c>
      <c r="T47" s="57">
        <f t="shared" ca="1" si="2"/>
        <v>-0.33813620829824231</v>
      </c>
      <c r="U47" s="57">
        <f t="shared" ca="1" si="4"/>
        <v>-0.72182930126622791</v>
      </c>
      <c r="V47" s="57">
        <f ca="1">IF(U47="","",(1-2*(ROW('2a Data Collection'!E46)))/$C$25)</f>
        <v>-1.4444444444444444</v>
      </c>
    </row>
    <row r="48" spans="13:22" x14ac:dyDescent="0.25">
      <c r="M48" s="57">
        <f ca="1">IF('2a Data Collection'!E48="","",'2a Data Collection'!E48)</f>
        <v>55</v>
      </c>
      <c r="N48" s="57">
        <f ca="1">IF('2a Data Collection'!E48="","",SMALL(M:M,ROW(M47)))</f>
        <v>49</v>
      </c>
      <c r="O48" s="57">
        <f ca="1">IF(N48="","",NORMINV((ROW('2a Data Collection'!E47)-3/8)/($C$25+1/4),$C$23,$C$24))</f>
        <v>51.471491949644999</v>
      </c>
      <c r="P48" s="57">
        <f t="shared" ca="1" si="3"/>
        <v>0.69792659687077852</v>
      </c>
      <c r="Q48" s="57">
        <f t="shared" ca="1" si="0"/>
        <v>-0.35964134382593194</v>
      </c>
      <c r="R48" s="57">
        <f ca="1">IF(P48="","",LARGE(P:P,ROW('2a Data Collection'!E47)))</f>
        <v>0.2711116685026036</v>
      </c>
      <c r="S48" s="57">
        <f t="shared" ca="1" si="1"/>
        <v>0.7288883314973964</v>
      </c>
      <c r="T48" s="57">
        <f t="shared" ca="1" si="2"/>
        <v>-0.31623473909445199</v>
      </c>
      <c r="U48" s="57">
        <f t="shared" ca="1" si="4"/>
        <v>-0.67587608292038392</v>
      </c>
      <c r="V48" s="57">
        <f ca="1">IF(U48="","",(1-2*(ROW('2a Data Collection'!E47)))/$C$25)</f>
        <v>-1.4761904761904763</v>
      </c>
    </row>
    <row r="49" spans="13:22" x14ac:dyDescent="0.25">
      <c r="M49" s="57">
        <f ca="1">IF('2a Data Collection'!E49="","",'2a Data Collection'!E49)</f>
        <v>49</v>
      </c>
      <c r="N49" s="57">
        <f ca="1">IF('2a Data Collection'!E49="","",SMALL(M:M,ROW(M48)))</f>
        <v>51</v>
      </c>
      <c r="O49" s="57">
        <f ca="1">IF(N49="","",NORMINV((ROW('2a Data Collection'!E48)-3/8)/($C$25+1/4),$C$23,$C$24))</f>
        <v>52.519491477825873</v>
      </c>
      <c r="P49" s="57">
        <f t="shared" ca="1" si="3"/>
        <v>0.72987606025717133</v>
      </c>
      <c r="Q49" s="57">
        <f t="shared" ca="1" si="0"/>
        <v>-0.31488053972366403</v>
      </c>
      <c r="R49" s="57">
        <f ca="1">IF(P49="","",LARGE(P:P,ROW('2a Data Collection'!E48)))</f>
        <v>0.2711116685026036</v>
      </c>
      <c r="S49" s="57">
        <f t="shared" ca="1" si="1"/>
        <v>0.7288883314973964</v>
      </c>
      <c r="T49" s="57">
        <f t="shared" ca="1" si="2"/>
        <v>-0.31623473909445199</v>
      </c>
      <c r="U49" s="57">
        <f t="shared" ca="1" si="4"/>
        <v>-0.63111527881811602</v>
      </c>
      <c r="V49" s="57">
        <f ca="1">IF(U49="","",(1-2*(ROW('2a Data Collection'!E48)))/$C$25)</f>
        <v>-1.5079365079365079</v>
      </c>
    </row>
    <row r="50" spans="13:22" x14ac:dyDescent="0.25">
      <c r="M50" s="57">
        <f ca="1">IF('2a Data Collection'!E50="","",'2a Data Collection'!E50)</f>
        <v>47</v>
      </c>
      <c r="N50" s="57">
        <f ca="1">IF('2a Data Collection'!E50="","",SMALL(M:M,ROW(M49)))</f>
        <v>51</v>
      </c>
      <c r="O50" s="57">
        <f ca="1">IF(N50="","",NORMINV((ROW('2a Data Collection'!E49)-3/8)/($C$25+1/4),$C$23,$C$24))</f>
        <v>53.604046010570386</v>
      </c>
      <c r="P50" s="57">
        <f t="shared" ca="1" si="3"/>
        <v>0.72987606025717133</v>
      </c>
      <c r="Q50" s="57">
        <f t="shared" ca="1" si="0"/>
        <v>-0.31488053972366403</v>
      </c>
      <c r="R50" s="57">
        <f ca="1">IF(P50="","",LARGE(P:P,ROW('2a Data Collection'!E49)))</f>
        <v>0.2711116685026036</v>
      </c>
      <c r="S50" s="57">
        <f t="shared" ca="1" si="1"/>
        <v>0.7288883314973964</v>
      </c>
      <c r="T50" s="57">
        <f t="shared" ca="1" si="2"/>
        <v>-0.31623473909445199</v>
      </c>
      <c r="U50" s="57">
        <f t="shared" ca="1" si="4"/>
        <v>-0.63111527881811602</v>
      </c>
      <c r="V50" s="57">
        <f ca="1">IF(U50="","",(1-2*(ROW('2a Data Collection'!E49)))/$C$25)</f>
        <v>-1.5396825396825398</v>
      </c>
    </row>
    <row r="51" spans="13:22" x14ac:dyDescent="0.25">
      <c r="M51" s="57">
        <f ca="1">IF('2a Data Collection'!E51="","",'2a Data Collection'!E51)</f>
        <v>57</v>
      </c>
      <c r="N51" s="57">
        <f ca="1">IF('2a Data Collection'!E51="","",SMALL(M:M,ROW(M50)))</f>
        <v>51</v>
      </c>
      <c r="O51" s="57">
        <f ca="1">IF(N51="","",NORMINV((ROW('2a Data Collection'!E50)-3/8)/($C$25+1/4),$C$23,$C$24))</f>
        <v>54.73083622884851</v>
      </c>
      <c r="P51" s="57">
        <f t="shared" ca="1" si="3"/>
        <v>0.72987606025717133</v>
      </c>
      <c r="Q51" s="57">
        <f t="shared" ca="1" si="0"/>
        <v>-0.31488053972366403</v>
      </c>
      <c r="R51" s="57">
        <f ca="1">IF(P51="","",LARGE(P:P,ROW('2a Data Collection'!E50)))</f>
        <v>0.22649429389211004</v>
      </c>
      <c r="S51" s="57">
        <f t="shared" ca="1" si="1"/>
        <v>0.77350570610788993</v>
      </c>
      <c r="T51" s="57">
        <f t="shared" ca="1" si="2"/>
        <v>-0.25682223199830767</v>
      </c>
      <c r="U51" s="57">
        <f t="shared" ca="1" si="4"/>
        <v>-0.5717027717219717</v>
      </c>
      <c r="V51" s="57">
        <f ca="1">IF(U51="","",(1-2*(ROW('2a Data Collection'!E50)))/$C$25)</f>
        <v>-1.5714285714285714</v>
      </c>
    </row>
    <row r="52" spans="13:22" x14ac:dyDescent="0.25">
      <c r="M52" s="57">
        <f ca="1">IF('2a Data Collection'!E52="","",'2a Data Collection'!E52)</f>
        <v>15</v>
      </c>
      <c r="N52" s="57">
        <f ca="1">IF('2a Data Collection'!E52="","",SMALL(M:M,ROW(M51)))</f>
        <v>52</v>
      </c>
      <c r="O52" s="57">
        <f ca="1">IF(N52="","",NORMINV((ROW('2a Data Collection'!E51)-3/8)/($C$25+1/4),$C$23,$C$24))</f>
        <v>55.906723162721065</v>
      </c>
      <c r="P52" s="57">
        <f t="shared" ca="1" si="3"/>
        <v>0.74519146126778923</v>
      </c>
      <c r="Q52" s="57">
        <f t="shared" ca="1" si="0"/>
        <v>-0.29411409862981214</v>
      </c>
      <c r="R52" s="57">
        <f ca="1">IF(P52="","",LARGE(P:P,ROW('2a Data Collection'!E51)))</f>
        <v>0.22649429389211004</v>
      </c>
      <c r="S52" s="57">
        <f t="shared" ca="1" si="1"/>
        <v>0.77350570610788993</v>
      </c>
      <c r="T52" s="57">
        <f t="shared" ca="1" si="2"/>
        <v>-0.25682223199830767</v>
      </c>
      <c r="U52" s="57">
        <f t="shared" ca="1" si="4"/>
        <v>-0.55093633062811986</v>
      </c>
      <c r="V52" s="57">
        <f ca="1">IF(U52="","",(1-2*(ROW('2a Data Collection'!E51)))/$C$25)</f>
        <v>-1.6031746031746033</v>
      </c>
    </row>
    <row r="53" spans="13:22" x14ac:dyDescent="0.25">
      <c r="M53" s="57">
        <f ca="1">IF('2a Data Collection'!E53="","",'2a Data Collection'!E53)</f>
        <v>36</v>
      </c>
      <c r="N53" s="57">
        <f ca="1">IF('2a Data Collection'!E53="","",SMALL(M:M,ROW(M52)))</f>
        <v>52</v>
      </c>
      <c r="O53" s="57">
        <f ca="1">IF(N53="","",NORMINV((ROW('2a Data Collection'!E52)-3/8)/($C$25+1/4),$C$23,$C$24))</f>
        <v>57.140128443902441</v>
      </c>
      <c r="P53" s="57">
        <f t="shared" ca="1" si="3"/>
        <v>0.74519146126778923</v>
      </c>
      <c r="Q53" s="57">
        <f t="shared" ca="1" si="0"/>
        <v>-0.29411409862981214</v>
      </c>
      <c r="R53" s="57">
        <f ca="1">IF(P53="","",LARGE(P:P,ROW('2a Data Collection'!E52)))</f>
        <v>0.22649429389211004</v>
      </c>
      <c r="S53" s="57">
        <f t="shared" ca="1" si="1"/>
        <v>0.77350570610788993</v>
      </c>
      <c r="T53" s="57">
        <f t="shared" ca="1" si="2"/>
        <v>-0.25682223199830767</v>
      </c>
      <c r="U53" s="57">
        <f t="shared" ca="1" si="4"/>
        <v>-0.55093633062811986</v>
      </c>
      <c r="V53" s="57">
        <f ca="1">IF(U53="","",(1-2*(ROW('2a Data Collection'!E52)))/$C$25)</f>
        <v>-1.6349206349206349</v>
      </c>
    </row>
    <row r="54" spans="13:22" x14ac:dyDescent="0.25">
      <c r="M54" s="57">
        <f ca="1">IF('2a Data Collection'!E54="","",'2a Data Collection'!E54)</f>
        <v>37</v>
      </c>
      <c r="N54" s="57">
        <f ca="1">IF('2a Data Collection'!E54="","",SMALL(M:M,ROW(M53)))</f>
        <v>53</v>
      </c>
      <c r="O54" s="57">
        <f ca="1">IF(N54="","",NORMINV((ROW('2a Data Collection'!E53)-3/8)/($C$25+1/4),$C$23,$C$24))</f>
        <v>58.441580437126255</v>
      </c>
      <c r="P54" s="57">
        <f t="shared" ca="1" si="3"/>
        <v>0.7600395915843845</v>
      </c>
      <c r="Q54" s="57">
        <f t="shared" ca="1" si="0"/>
        <v>-0.27438475286863589</v>
      </c>
      <c r="R54" s="57">
        <f ca="1">IF(P54="","",LARGE(P:P,ROW('2a Data Collection'!E53)))</f>
        <v>0.18634939212310939</v>
      </c>
      <c r="S54" s="57">
        <f t="shared" ca="1" si="1"/>
        <v>0.81365060787689059</v>
      </c>
      <c r="T54" s="57">
        <f t="shared" ca="1" si="2"/>
        <v>-0.20622423377705182</v>
      </c>
      <c r="U54" s="57">
        <f t="shared" ca="1" si="4"/>
        <v>-0.48060898664568774</v>
      </c>
      <c r="V54" s="57">
        <f ca="1">IF(U54="","",(1-2*(ROW('2a Data Collection'!E53)))/$C$25)</f>
        <v>-1.6666666666666667</v>
      </c>
    </row>
    <row r="55" spans="13:22" x14ac:dyDescent="0.25">
      <c r="M55" s="57">
        <f ca="1">IF('2a Data Collection'!E55="","",'2a Data Collection'!E55)</f>
        <v>28</v>
      </c>
      <c r="N55" s="57">
        <f ca="1">IF('2a Data Collection'!E55="","",SMALL(M:M,ROW(M54)))</f>
        <v>53</v>
      </c>
      <c r="O55" s="57">
        <f ca="1">IF(N55="","",NORMINV((ROW('2a Data Collection'!E54)-3/8)/($C$25+1/4),$C$23,$C$24))</f>
        <v>59.82452254867033</v>
      </c>
      <c r="P55" s="57">
        <f t="shared" ca="1" si="3"/>
        <v>0.7600395915843845</v>
      </c>
      <c r="Q55" s="57">
        <f t="shared" ca="1" si="0"/>
        <v>-0.27438475286863589</v>
      </c>
      <c r="R55" s="57">
        <f ca="1">IF(P55="","",LARGE(P:P,ROW('2a Data Collection'!E54)))</f>
        <v>0.16220859620891598</v>
      </c>
      <c r="S55" s="57">
        <f t="shared" ca="1" si="1"/>
        <v>0.83779140379108408</v>
      </c>
      <c r="T55" s="57">
        <f t="shared" ca="1" si="2"/>
        <v>-0.17698613097650351</v>
      </c>
      <c r="U55" s="57">
        <f t="shared" ca="1" si="4"/>
        <v>-0.4513708838451394</v>
      </c>
      <c r="V55" s="57">
        <f ca="1">IF(U55="","",(1-2*(ROW('2a Data Collection'!E54)))/$C$25)</f>
        <v>-1.6984126984126984</v>
      </c>
    </row>
    <row r="56" spans="13:22" x14ac:dyDescent="0.25">
      <c r="M56" s="57">
        <f ca="1">IF('2a Data Collection'!E56="","",'2a Data Collection'!E56)</f>
        <v>28</v>
      </c>
      <c r="N56" s="57">
        <f ca="1">IF('2a Data Collection'!E56="","",SMALL(M:M,ROW(M55)))</f>
        <v>55</v>
      </c>
      <c r="O56" s="57">
        <f ca="1">IF(N56="","",NORMINV((ROW('2a Data Collection'!E55)-3/8)/($C$25+1/4),$C$23,$C$24))</f>
        <v>61.306552669034403</v>
      </c>
      <c r="P56" s="57">
        <f t="shared" ca="1" si="3"/>
        <v>0.78826673126739011</v>
      </c>
      <c r="Q56" s="57">
        <f t="shared" ca="1" si="0"/>
        <v>-0.2379187549434876</v>
      </c>
      <c r="R56" s="57">
        <f ca="1">IF(P56="","",LARGE(P:P,ROW('2a Data Collection'!E55)))</f>
        <v>0.16220859620891598</v>
      </c>
      <c r="S56" s="57">
        <f t="shared" ca="1" si="1"/>
        <v>0.83779140379108408</v>
      </c>
      <c r="T56" s="57">
        <f t="shared" ca="1" si="2"/>
        <v>-0.17698613097650351</v>
      </c>
      <c r="U56" s="57">
        <f t="shared" ca="1" si="4"/>
        <v>-0.41490488591999108</v>
      </c>
      <c r="V56" s="57">
        <f ca="1">IF(U56="","",(1-2*(ROW('2a Data Collection'!E55)))/$C$25)</f>
        <v>-1.7301587301587302</v>
      </c>
    </row>
    <row r="57" spans="13:22" x14ac:dyDescent="0.25">
      <c r="M57" s="57">
        <f ca="1">IF('2a Data Collection'!E57="","",'2a Data Collection'!E57)</f>
        <v>22</v>
      </c>
      <c r="N57" s="57">
        <f ca="1">IF('2a Data Collection'!E57="","",SMALL(M:M,ROW(M56)))</f>
        <v>56</v>
      </c>
      <c r="O57" s="57">
        <f ca="1">IF(N57="","",NORMINV((ROW('2a Data Collection'!E56)-3/8)/($C$25+1/4),$C$23,$C$24))</f>
        <v>62.911406031192357</v>
      </c>
      <c r="P57" s="57">
        <f t="shared" ca="1" si="3"/>
        <v>0.80161877963117334</v>
      </c>
      <c r="Q57" s="57">
        <f t="shared" ca="1" si="0"/>
        <v>-0.22112212124236111</v>
      </c>
      <c r="R57" s="57">
        <f ca="1">IF(P57="","",LARGE(P:P,ROW('2a Data Collection'!E56)))</f>
        <v>0.15093837689225459</v>
      </c>
      <c r="S57" s="57">
        <f t="shared" ca="1" si="1"/>
        <v>0.84906162310774547</v>
      </c>
      <c r="T57" s="57">
        <f t="shared" ca="1" si="2"/>
        <v>-0.16362351213904233</v>
      </c>
      <c r="U57" s="57">
        <f t="shared" ca="1" si="4"/>
        <v>-0.38474563338140344</v>
      </c>
      <c r="V57" s="57">
        <f ca="1">IF(U57="","",(1-2*(ROW('2a Data Collection'!E56)))/$C$25)</f>
        <v>-1.7619047619047619</v>
      </c>
    </row>
    <row r="58" spans="13:22" x14ac:dyDescent="0.25">
      <c r="M58" s="57">
        <f ca="1">IF('2a Data Collection'!E58="","",'2a Data Collection'!E58)</f>
        <v>45</v>
      </c>
      <c r="N58" s="57">
        <f ca="1">IF('2a Data Collection'!E58="","",SMALL(M:M,ROW(M57)))</f>
        <v>56</v>
      </c>
      <c r="O58" s="57">
        <f ca="1">IF(N58="","",NORMINV((ROW('2a Data Collection'!E57)-3/8)/($C$25+1/4),$C$23,$C$24))</f>
        <v>64.672296292272563</v>
      </c>
      <c r="P58" s="57">
        <f t="shared" ca="1" si="3"/>
        <v>0.80161877963117334</v>
      </c>
      <c r="Q58" s="57">
        <f t="shared" ca="1" si="0"/>
        <v>-0.22112212124236111</v>
      </c>
      <c r="R58" s="57">
        <f ca="1">IF(P58="","",LARGE(P:P,ROW('2a Data Collection'!E57)))</f>
        <v>0.14020183149033014</v>
      </c>
      <c r="S58" s="57">
        <f t="shared" ca="1" si="1"/>
        <v>0.85979816850966984</v>
      </c>
      <c r="T58" s="57">
        <f t="shared" ca="1" si="2"/>
        <v>-0.15105760505752372</v>
      </c>
      <c r="U58" s="57">
        <f t="shared" ca="1" si="4"/>
        <v>-0.37217972629988483</v>
      </c>
      <c r="V58" s="57">
        <f ca="1">IF(U58="","",(1-2*(ROW('2a Data Collection'!E57)))/$C$25)</f>
        <v>-1.7936507936507937</v>
      </c>
    </row>
    <row r="59" spans="13:22" x14ac:dyDescent="0.25">
      <c r="M59" s="57">
        <f ca="1">IF('2a Data Collection'!E59="","",'2a Data Collection'!E59)</f>
        <v>38</v>
      </c>
      <c r="N59" s="57">
        <f ca="1">IF('2a Data Collection'!E59="","",SMALL(M:M,ROW(M58)))</f>
        <v>57</v>
      </c>
      <c r="O59" s="57">
        <f ca="1">IF(N59="","",NORMINV((ROW('2a Data Collection'!E58)-3/8)/($C$25+1/4),$C$23,$C$24))</f>
        <v>66.63792396986824</v>
      </c>
      <c r="P59" s="57">
        <f t="shared" ca="1" si="3"/>
        <v>0.81444962436771318</v>
      </c>
      <c r="Q59" s="57">
        <f t="shared" ca="1" si="0"/>
        <v>-0.20524270138838666</v>
      </c>
      <c r="R59" s="57">
        <f ca="1">IF(P59="","",LARGE(P:P,ROW('2a Data Collection'!E58)))</f>
        <v>0.12999625008510635</v>
      </c>
      <c r="S59" s="57">
        <f t="shared" ca="1" si="1"/>
        <v>0.8700037499148936</v>
      </c>
      <c r="T59" s="57">
        <f t="shared" ca="1" si="2"/>
        <v>-0.13925775709579261</v>
      </c>
      <c r="U59" s="57">
        <f t="shared" ca="1" si="4"/>
        <v>-0.34450045848417926</v>
      </c>
      <c r="V59" s="57">
        <f ca="1">IF(U59="","",(1-2*(ROW('2a Data Collection'!E58)))/$C$25)</f>
        <v>-1.8253968253968254</v>
      </c>
    </row>
    <row r="60" spans="13:22" x14ac:dyDescent="0.25">
      <c r="M60" s="57">
        <f ca="1">IF('2a Data Collection'!E60="","",'2a Data Collection'!E60)</f>
        <v>29</v>
      </c>
      <c r="N60" s="57">
        <f ca="1">IF('2a Data Collection'!E60="","",SMALL(M:M,ROW(M59)))</f>
        <v>57</v>
      </c>
      <c r="O60" s="57">
        <f ca="1">IF(N60="","",NORMINV((ROW('2a Data Collection'!E59)-3/8)/($C$25+1/4),$C$23,$C$24))</f>
        <v>68.88423421495277</v>
      </c>
      <c r="P60" s="57">
        <f t="shared" ca="1" si="3"/>
        <v>0.81444962436771318</v>
      </c>
      <c r="Q60" s="57">
        <f t="shared" ca="1" si="0"/>
        <v>-0.20524270138838666</v>
      </c>
      <c r="R60" s="57">
        <f ca="1">IF(P60="","",LARGE(P:P,ROW('2a Data Collection'!E59)))</f>
        <v>0.12031677232663676</v>
      </c>
      <c r="S60" s="57">
        <f t="shared" ca="1" si="1"/>
        <v>0.87968322767336327</v>
      </c>
      <c r="T60" s="57">
        <f t="shared" ca="1" si="2"/>
        <v>-0.12819340486711289</v>
      </c>
      <c r="U60" s="57">
        <f t="shared" ca="1" si="4"/>
        <v>-0.33343610625549958</v>
      </c>
      <c r="V60" s="57">
        <f ca="1">IF(U60="","",(1-2*(ROW('2a Data Collection'!E59)))/$C$25)</f>
        <v>-1.8571428571428572</v>
      </c>
    </row>
    <row r="61" spans="13:22" x14ac:dyDescent="0.25">
      <c r="M61" s="57">
        <f ca="1">IF('2a Data Collection'!E61="","",'2a Data Collection'!E61)</f>
        <v>28</v>
      </c>
      <c r="N61" s="57">
        <f ca="1">IF('2a Data Collection'!E61="","",SMALL(M:M,ROW(M60)))</f>
        <v>58</v>
      </c>
      <c r="O61" s="57">
        <f ca="1">IF(N61="","",NORMINV((ROW('2a Data Collection'!E60)-3/8)/($C$25+1/4),$C$23,$C$24))</f>
        <v>71.540221338496991</v>
      </c>
      <c r="P61" s="57">
        <f t="shared" ca="1" si="3"/>
        <v>0.82675241381264752</v>
      </c>
      <c r="Q61" s="57">
        <f t="shared" ca="1" si="0"/>
        <v>-0.19025000748416135</v>
      </c>
      <c r="R61" s="57">
        <f ca="1">IF(P61="","",LARGE(P:P,ROW('2a Data Collection'!E60)))</f>
        <v>0.12031677232663676</v>
      </c>
      <c r="S61" s="57">
        <f t="shared" ca="1" si="1"/>
        <v>0.87968322767336327</v>
      </c>
      <c r="T61" s="57">
        <f t="shared" ca="1" si="2"/>
        <v>-0.12819340486711289</v>
      </c>
      <c r="U61" s="57">
        <f t="shared" ca="1" si="4"/>
        <v>-0.31844341235127427</v>
      </c>
      <c r="V61" s="57">
        <f ca="1">IF(U61="","",(1-2*(ROW('2a Data Collection'!E60)))/$C$25)</f>
        <v>-1.8888888888888888</v>
      </c>
    </row>
    <row r="62" spans="13:22" x14ac:dyDescent="0.25">
      <c r="M62" s="57">
        <f ca="1">IF('2a Data Collection'!E62="","",'2a Data Collection'!E62)</f>
        <v>25</v>
      </c>
      <c r="N62" s="57">
        <f ca="1">IF('2a Data Collection'!E62="","",SMALL(M:M,ROW(M61)))</f>
        <v>59</v>
      </c>
      <c r="O62" s="57">
        <f ca="1">IF(N62="","",NORMINV((ROW('2a Data Collection'!E61)-3/8)/($C$25+1/4),$C$23,$C$24))</f>
        <v>74.854822665658631</v>
      </c>
      <c r="P62" s="57">
        <f t="shared" ca="1" si="3"/>
        <v>0.83852285988230835</v>
      </c>
      <c r="Q62" s="57">
        <f t="shared" ca="1" si="0"/>
        <v>-0.17611343526126888</v>
      </c>
      <c r="R62" s="57">
        <f ca="1">IF(P62="","",LARGE(P:P,ROW('2a Data Collection'!E61)))</f>
        <v>0.12031677232663676</v>
      </c>
      <c r="S62" s="57">
        <f t="shared" ca="1" si="1"/>
        <v>0.87968322767336327</v>
      </c>
      <c r="T62" s="57">
        <f t="shared" ca="1" si="2"/>
        <v>-0.12819340486711289</v>
      </c>
      <c r="U62" s="57">
        <f t="shared" ca="1" si="4"/>
        <v>-0.30430684012838177</v>
      </c>
      <c r="V62" s="57">
        <f ca="1">IF(U62="","",(1-2*(ROW('2a Data Collection'!E61)))/$C$25)</f>
        <v>-1.9206349206349207</v>
      </c>
    </row>
    <row r="63" spans="13:22" x14ac:dyDescent="0.25">
      <c r="M63" s="57">
        <f ca="1">IF('2a Data Collection'!E63="","",'2a Data Collection'!E63)</f>
        <v>51</v>
      </c>
      <c r="N63" s="57">
        <f ca="1">IF('2a Data Collection'!E63="","",SMALL(M:M,ROW(M62)))</f>
        <v>100</v>
      </c>
      <c r="O63" s="57">
        <f ca="1">IF(N63="","",NORMINV((ROW('2a Data Collection'!E62)-3/8)/($C$25+1/4),$C$23,$C$24))</f>
        <v>79.424322735876643</v>
      </c>
      <c r="P63" s="57">
        <f t="shared" ca="1" si="3"/>
        <v>0.99822289958823374</v>
      </c>
      <c r="Q63" s="57">
        <f t="shared" ca="1" si="0"/>
        <v>-1.7786813279451756E-3</v>
      </c>
      <c r="R63" s="57">
        <f ca="1">IF(P63="","",LARGE(P:P,ROW('2a Data Collection'!E62)))</f>
        <v>0.11115652731547214</v>
      </c>
      <c r="S63" s="57">
        <f t="shared" ca="1" si="1"/>
        <v>0.8888434726845279</v>
      </c>
      <c r="T63" s="57">
        <f t="shared" ca="1" si="2"/>
        <v>-0.1178341301915931</v>
      </c>
      <c r="U63" s="57">
        <f t="shared" ca="1" si="4"/>
        <v>-0.11961281151953827</v>
      </c>
      <c r="V63" s="57">
        <f ca="1">IF(U63="","",(1-2*(ROW('2a Data Collection'!E62)))/$C$25)</f>
        <v>-1.9523809523809523</v>
      </c>
    </row>
    <row r="64" spans="13:22" x14ac:dyDescent="0.25">
      <c r="M64" s="57">
        <f ca="1">IF('2a Data Collection'!E64="","",'2a Data Collection'!E64)</f>
        <v>46</v>
      </c>
      <c r="N64" s="57">
        <f ca="1">IF('2a Data Collection'!E64="","",SMALL(M:M,ROW(M63)))</f>
        <v>145</v>
      </c>
      <c r="O64" s="57">
        <f ca="1">IF(N64="","",NORMINV((ROW('2a Data Collection'!E63)-3/8)/($C$25+1/4),$C$23,$C$24))</f>
        <v>87.564533966695649</v>
      </c>
      <c r="P64" s="57">
        <f t="shared" ca="1" si="3"/>
        <v>0.99999975482352943</v>
      </c>
      <c r="Q64" s="57">
        <f t="shared" ca="1" si="0"/>
        <v>-2.4517650062596332E-7</v>
      </c>
      <c r="R64" s="57">
        <f ca="1">IF(P64="","",LARGE(P:P,ROW('2a Data Collection'!E63)))</f>
        <v>0.11115652731547214</v>
      </c>
      <c r="S64" s="57">
        <f t="shared" ca="1" si="1"/>
        <v>0.8888434726845279</v>
      </c>
      <c r="T64" s="57">
        <f t="shared" ca="1" si="2"/>
        <v>-0.1178341301915931</v>
      </c>
      <c r="U64" s="57">
        <f t="shared" ca="1" si="4"/>
        <v>-0.11783437536809373</v>
      </c>
      <c r="V64" s="57">
        <f ca="1">IF(U64="","",(1-2*(ROW('2a Data Collection'!E63)))/$C$25)</f>
        <v>-1.9841269841269842</v>
      </c>
    </row>
    <row r="65" spans="13:22" x14ac:dyDescent="0.25">
      <c r="M65" s="57" t="str">
        <f>IF('2a Data Collection'!E65="","",'2a Data Collection'!E65)</f>
        <v/>
      </c>
      <c r="N65" s="57" t="str">
        <f>IF('2a Data Collection'!E65="","",SMALL(M:M,ROW(M64)))</f>
        <v/>
      </c>
      <c r="O65" s="57" t="str">
        <f>IF(N65="","",NORMINV((ROW('2a Data Collection'!E64)-3/8)/($C$25+1/4),$C$23,$C$24))</f>
        <v/>
      </c>
      <c r="P65" s="57" t="str">
        <f t="shared" si="3"/>
        <v/>
      </c>
      <c r="Q65" s="57" t="str">
        <f t="shared" si="0"/>
        <v/>
      </c>
      <c r="R65" s="57" t="str">
        <f>IF(P65="","",LARGE(P:P,ROW('2a Data Collection'!E64)))</f>
        <v/>
      </c>
      <c r="S65" s="57" t="str">
        <f t="shared" si="1"/>
        <v/>
      </c>
      <c r="T65" s="57" t="str">
        <f t="shared" si="2"/>
        <v/>
      </c>
      <c r="U65" s="57" t="str">
        <f t="shared" si="4"/>
        <v/>
      </c>
      <c r="V65" s="57" t="str">
        <f>IF(U65="","",(1-2*(ROW('2a Data Collection'!E64)))/$C$25)</f>
        <v/>
      </c>
    </row>
    <row r="66" spans="13:22" x14ac:dyDescent="0.25">
      <c r="M66" s="57" t="str">
        <f>IF('2a Data Collection'!E66="","",'2a Data Collection'!E66)</f>
        <v/>
      </c>
      <c r="N66" s="57" t="str">
        <f>IF('2a Data Collection'!E66="","",SMALL(M:M,ROW(M65)))</f>
        <v/>
      </c>
      <c r="O66" s="57" t="str">
        <f>IF(N66="","",NORMINV((ROW('2a Data Collection'!E65)-3/8)/($C$25+1/4),$C$23,$C$24))</f>
        <v/>
      </c>
      <c r="P66" s="57" t="str">
        <f t="shared" si="3"/>
        <v/>
      </c>
      <c r="Q66" s="57" t="str">
        <f t="shared" ref="Q66:Q101" si="5">IF(P66="","",IF(P66=0,0,LN(P66)))</f>
        <v/>
      </c>
      <c r="R66" s="57" t="str">
        <f>IF(P66="","",LARGE(P:P,ROW('2a Data Collection'!E65)))</f>
        <v/>
      </c>
      <c r="S66" s="57" t="str">
        <f t="shared" ref="S66:S101" si="6">IF(R66="","",1-R66)</f>
        <v/>
      </c>
      <c r="T66" s="57" t="str">
        <f t="shared" ref="T66:T101" si="7">IF(S66="","",IF(S66=0,0,LN(S66)))</f>
        <v/>
      </c>
      <c r="U66" s="57" t="str">
        <f t="shared" si="4"/>
        <v/>
      </c>
      <c r="V66" s="57" t="str">
        <f>IF(U66="","",(1-2*(ROW('2a Data Collection'!E65)))/$C$25)</f>
        <v/>
      </c>
    </row>
    <row r="67" spans="13:22" x14ac:dyDescent="0.25">
      <c r="M67" s="57" t="str">
        <f>IF('2a Data Collection'!E67="","",'2a Data Collection'!E67)</f>
        <v/>
      </c>
      <c r="N67" s="57" t="str">
        <f>IF('2a Data Collection'!E67="","",SMALL(M:M,ROW(M66)))</f>
        <v/>
      </c>
      <c r="O67" s="57" t="str">
        <f>IF(N67="","",NORMINV((ROW('2a Data Collection'!E66)-3/8)/($C$25+1/4),$C$23,$C$24))</f>
        <v/>
      </c>
      <c r="P67" s="57" t="str">
        <f t="shared" ref="P67:P101" si="8">IF(N67="","",NORMDIST(N67,C$23,C$24,TRUE))</f>
        <v/>
      </c>
      <c r="Q67" s="57" t="str">
        <f t="shared" si="5"/>
        <v/>
      </c>
      <c r="R67" s="57" t="str">
        <f>IF(P67="","",LARGE(P:P,ROW('2a Data Collection'!E66)))</f>
        <v/>
      </c>
      <c r="S67" s="57" t="str">
        <f t="shared" si="6"/>
        <v/>
      </c>
      <c r="T67" s="57" t="str">
        <f t="shared" si="7"/>
        <v/>
      </c>
      <c r="U67" s="57" t="str">
        <f t="shared" ref="U67:U101" si="9">IF(T67="","",Q67+T67)</f>
        <v/>
      </c>
      <c r="V67" s="57" t="str">
        <f>IF(U67="","",(1-2*(ROW('2a Data Collection'!E66)))/$C$25)</f>
        <v/>
      </c>
    </row>
    <row r="68" spans="13:22" x14ac:dyDescent="0.25">
      <c r="M68" s="57" t="str">
        <f>IF('2a Data Collection'!E68="","",'2a Data Collection'!E68)</f>
        <v/>
      </c>
      <c r="N68" s="57" t="str">
        <f>IF('2a Data Collection'!E68="","",SMALL(M:M,ROW(M67)))</f>
        <v/>
      </c>
      <c r="O68" s="57" t="str">
        <f>IF(N68="","",NORMINV((ROW('2a Data Collection'!E67)-3/8)/($C$25+1/4),$C$23,$C$24))</f>
        <v/>
      </c>
      <c r="P68" s="57" t="str">
        <f t="shared" si="8"/>
        <v/>
      </c>
      <c r="Q68" s="57" t="str">
        <f t="shared" si="5"/>
        <v/>
      </c>
      <c r="R68" s="57" t="str">
        <f>IF(P68="","",LARGE(P:P,ROW('2a Data Collection'!E67)))</f>
        <v/>
      </c>
      <c r="S68" s="57" t="str">
        <f t="shared" si="6"/>
        <v/>
      </c>
      <c r="T68" s="57" t="str">
        <f t="shared" si="7"/>
        <v/>
      </c>
      <c r="U68" s="57" t="str">
        <f t="shared" si="9"/>
        <v/>
      </c>
      <c r="V68" s="57" t="str">
        <f>IF(U68="","",(1-2*(ROW('2a Data Collection'!E67)))/$C$25)</f>
        <v/>
      </c>
    </row>
    <row r="69" spans="13:22" x14ac:dyDescent="0.25">
      <c r="M69" s="57" t="str">
        <f>IF('2a Data Collection'!E69="","",'2a Data Collection'!E69)</f>
        <v/>
      </c>
      <c r="N69" s="57" t="str">
        <f>IF('2a Data Collection'!E69="","",SMALL(M:M,ROW(M68)))</f>
        <v/>
      </c>
      <c r="O69" s="57" t="str">
        <f>IF(N69="","",NORMINV((ROW('2a Data Collection'!E68)-3/8)/($C$25+1/4),$C$23,$C$24))</f>
        <v/>
      </c>
      <c r="P69" s="57" t="str">
        <f t="shared" si="8"/>
        <v/>
      </c>
      <c r="Q69" s="57" t="str">
        <f t="shared" si="5"/>
        <v/>
      </c>
      <c r="R69" s="57" t="str">
        <f>IF(P69="","",LARGE(P:P,ROW('2a Data Collection'!E68)))</f>
        <v/>
      </c>
      <c r="S69" s="57" t="str">
        <f t="shared" si="6"/>
        <v/>
      </c>
      <c r="T69" s="57" t="str">
        <f t="shared" si="7"/>
        <v/>
      </c>
      <c r="U69" s="57" t="str">
        <f t="shared" si="9"/>
        <v/>
      </c>
      <c r="V69" s="57" t="str">
        <f>IF(U69="","",(1-2*(ROW('2a Data Collection'!E68)))/$C$25)</f>
        <v/>
      </c>
    </row>
    <row r="70" spans="13:22" x14ac:dyDescent="0.25">
      <c r="M70" s="57" t="str">
        <f>IF('2a Data Collection'!E70="","",'2a Data Collection'!E70)</f>
        <v/>
      </c>
      <c r="N70" s="57" t="str">
        <f>IF('2a Data Collection'!E70="","",SMALL(M:M,ROW(M69)))</f>
        <v/>
      </c>
      <c r="O70" s="57" t="str">
        <f>IF(N70="","",NORMINV((ROW('2a Data Collection'!E69)-3/8)/($C$25+1/4),$C$23,$C$24))</f>
        <v/>
      </c>
      <c r="P70" s="57" t="str">
        <f t="shared" si="8"/>
        <v/>
      </c>
      <c r="Q70" s="57" t="str">
        <f t="shared" si="5"/>
        <v/>
      </c>
      <c r="R70" s="57" t="str">
        <f>IF(P70="","",LARGE(P:P,ROW('2a Data Collection'!E69)))</f>
        <v/>
      </c>
      <c r="S70" s="57" t="str">
        <f t="shared" si="6"/>
        <v/>
      </c>
      <c r="T70" s="57" t="str">
        <f t="shared" si="7"/>
        <v/>
      </c>
      <c r="U70" s="57" t="str">
        <f t="shared" si="9"/>
        <v/>
      </c>
      <c r="V70" s="57" t="str">
        <f>IF(U70="","",(1-2*(ROW('2a Data Collection'!E69)))/$C$25)</f>
        <v/>
      </c>
    </row>
    <row r="71" spans="13:22" x14ac:dyDescent="0.25">
      <c r="M71" s="57" t="str">
        <f>IF('2a Data Collection'!E71="","",'2a Data Collection'!E71)</f>
        <v/>
      </c>
      <c r="N71" s="57" t="str">
        <f>IF('2a Data Collection'!E71="","",SMALL(M:M,ROW(M70)))</f>
        <v/>
      </c>
      <c r="O71" s="57" t="str">
        <f>IF(N71="","",NORMINV((ROW('2a Data Collection'!E70)-3/8)/($C$25+1/4),$C$23,$C$24))</f>
        <v/>
      </c>
      <c r="P71" s="57" t="str">
        <f t="shared" si="8"/>
        <v/>
      </c>
      <c r="Q71" s="57" t="str">
        <f t="shared" si="5"/>
        <v/>
      </c>
      <c r="R71" s="57" t="str">
        <f>IF(P71="","",LARGE(P:P,ROW('2a Data Collection'!E70)))</f>
        <v/>
      </c>
      <c r="S71" s="57" t="str">
        <f t="shared" si="6"/>
        <v/>
      </c>
      <c r="T71" s="57" t="str">
        <f t="shared" si="7"/>
        <v/>
      </c>
      <c r="U71" s="57" t="str">
        <f t="shared" si="9"/>
        <v/>
      </c>
      <c r="V71" s="57" t="str">
        <f>IF(U71="","",(1-2*(ROW('2a Data Collection'!E70)))/$C$25)</f>
        <v/>
      </c>
    </row>
    <row r="72" spans="13:22" x14ac:dyDescent="0.25">
      <c r="M72" s="57" t="str">
        <f>IF('2a Data Collection'!E72="","",'2a Data Collection'!E72)</f>
        <v/>
      </c>
      <c r="N72" s="57" t="str">
        <f>IF('2a Data Collection'!E72="","",SMALL(M:M,ROW(M71)))</f>
        <v/>
      </c>
      <c r="O72" s="57" t="str">
        <f>IF(N72="","",NORMINV((ROW('2a Data Collection'!E71)-3/8)/($C$25+1/4),$C$23,$C$24))</f>
        <v/>
      </c>
      <c r="P72" s="57" t="str">
        <f t="shared" si="8"/>
        <v/>
      </c>
      <c r="Q72" s="57" t="str">
        <f t="shared" si="5"/>
        <v/>
      </c>
      <c r="R72" s="57" t="str">
        <f>IF(P72="","",LARGE(P:P,ROW('2a Data Collection'!E71)))</f>
        <v/>
      </c>
      <c r="S72" s="57" t="str">
        <f t="shared" si="6"/>
        <v/>
      </c>
      <c r="T72" s="57" t="str">
        <f t="shared" si="7"/>
        <v/>
      </c>
      <c r="U72" s="57" t="str">
        <f t="shared" si="9"/>
        <v/>
      </c>
      <c r="V72" s="57" t="str">
        <f>IF(U72="","",(1-2*(ROW('2a Data Collection'!E71)))/$C$25)</f>
        <v/>
      </c>
    </row>
    <row r="73" spans="13:22" x14ac:dyDescent="0.25">
      <c r="M73" s="57" t="str">
        <f>IF('2a Data Collection'!E73="","",'2a Data Collection'!E73)</f>
        <v/>
      </c>
      <c r="N73" s="57" t="str">
        <f>IF('2a Data Collection'!E73="","",SMALL(M:M,ROW(M72)))</f>
        <v/>
      </c>
      <c r="O73" s="57" t="str">
        <f>IF(N73="","",NORMINV((ROW('2a Data Collection'!E72)-3/8)/($C$25+1/4),$C$23,$C$24))</f>
        <v/>
      </c>
      <c r="P73" s="57" t="str">
        <f t="shared" si="8"/>
        <v/>
      </c>
      <c r="Q73" s="57" t="str">
        <f t="shared" si="5"/>
        <v/>
      </c>
      <c r="R73" s="57" t="str">
        <f>IF(P73="","",LARGE(P:P,ROW('2a Data Collection'!E72)))</f>
        <v/>
      </c>
      <c r="S73" s="57" t="str">
        <f t="shared" si="6"/>
        <v/>
      </c>
      <c r="T73" s="57" t="str">
        <f t="shared" si="7"/>
        <v/>
      </c>
      <c r="U73" s="57" t="str">
        <f t="shared" si="9"/>
        <v/>
      </c>
      <c r="V73" s="57" t="str">
        <f>IF(U73="","",(1-2*(ROW('2a Data Collection'!E72)))/$C$25)</f>
        <v/>
      </c>
    </row>
    <row r="74" spans="13:22" x14ac:dyDescent="0.25">
      <c r="M74" s="57" t="str">
        <f>IF('2a Data Collection'!E74="","",'2a Data Collection'!E74)</f>
        <v/>
      </c>
      <c r="N74" s="57" t="str">
        <f>IF('2a Data Collection'!E74="","",SMALL(M:M,ROW(M73)))</f>
        <v/>
      </c>
      <c r="O74" s="57" t="str">
        <f>IF(N74="","",NORMINV((ROW('2a Data Collection'!E73)-3/8)/($C$25+1/4),$C$23,$C$24))</f>
        <v/>
      </c>
      <c r="P74" s="57" t="str">
        <f t="shared" si="8"/>
        <v/>
      </c>
      <c r="Q74" s="57" t="str">
        <f t="shared" si="5"/>
        <v/>
      </c>
      <c r="R74" s="57" t="str">
        <f>IF(P74="","",LARGE(P:P,ROW('2a Data Collection'!E73)))</f>
        <v/>
      </c>
      <c r="S74" s="57" t="str">
        <f t="shared" si="6"/>
        <v/>
      </c>
      <c r="T74" s="57" t="str">
        <f t="shared" si="7"/>
        <v/>
      </c>
      <c r="U74" s="57" t="str">
        <f t="shared" si="9"/>
        <v/>
      </c>
      <c r="V74" s="57" t="str">
        <f>IF(U74="","",(1-2*(ROW('2a Data Collection'!E73)))/$C$25)</f>
        <v/>
      </c>
    </row>
    <row r="75" spans="13:22" x14ac:dyDescent="0.25">
      <c r="M75" s="57" t="str">
        <f>IF('2a Data Collection'!E75="","",'2a Data Collection'!E75)</f>
        <v/>
      </c>
      <c r="N75" s="57" t="str">
        <f>IF('2a Data Collection'!E75="","",SMALL(M:M,ROW(M74)))</f>
        <v/>
      </c>
      <c r="O75" s="57" t="str">
        <f>IF(N75="","",NORMINV((ROW('2a Data Collection'!E74)-3/8)/($C$25+1/4),$C$23,$C$24))</f>
        <v/>
      </c>
      <c r="P75" s="57" t="str">
        <f t="shared" si="8"/>
        <v/>
      </c>
      <c r="Q75" s="57" t="str">
        <f t="shared" si="5"/>
        <v/>
      </c>
      <c r="R75" s="57" t="str">
        <f>IF(P75="","",LARGE(P:P,ROW('2a Data Collection'!E74)))</f>
        <v/>
      </c>
      <c r="S75" s="57" t="str">
        <f t="shared" si="6"/>
        <v/>
      </c>
      <c r="T75" s="57" t="str">
        <f t="shared" si="7"/>
        <v/>
      </c>
      <c r="U75" s="57" t="str">
        <f t="shared" si="9"/>
        <v/>
      </c>
      <c r="V75" s="57" t="str">
        <f>IF(U75="","",(1-2*(ROW('2a Data Collection'!E74)))/$C$25)</f>
        <v/>
      </c>
    </row>
    <row r="76" spans="13:22" x14ac:dyDescent="0.25">
      <c r="M76" s="57" t="str">
        <f>IF('2a Data Collection'!E76="","",'2a Data Collection'!E76)</f>
        <v/>
      </c>
      <c r="N76" s="57" t="str">
        <f>IF('2a Data Collection'!E76="","",SMALL(M:M,ROW(M75)))</f>
        <v/>
      </c>
      <c r="O76" s="57" t="str">
        <f>IF(N76="","",NORMINV((ROW('2a Data Collection'!E75)-3/8)/($C$25+1/4),$C$23,$C$24))</f>
        <v/>
      </c>
      <c r="P76" s="57" t="str">
        <f t="shared" si="8"/>
        <v/>
      </c>
      <c r="Q76" s="57" t="str">
        <f t="shared" si="5"/>
        <v/>
      </c>
      <c r="R76" s="57" t="str">
        <f>IF(P76="","",LARGE(P:P,ROW('2a Data Collection'!E75)))</f>
        <v/>
      </c>
      <c r="S76" s="57" t="str">
        <f t="shared" si="6"/>
        <v/>
      </c>
      <c r="T76" s="57" t="str">
        <f t="shared" si="7"/>
        <v/>
      </c>
      <c r="U76" s="57" t="str">
        <f t="shared" si="9"/>
        <v/>
      </c>
      <c r="V76" s="57" t="str">
        <f>IF(U76="","",(1-2*(ROW('2a Data Collection'!E75)))/$C$25)</f>
        <v/>
      </c>
    </row>
    <row r="77" spans="13:22" x14ac:dyDescent="0.25">
      <c r="M77" s="57" t="str">
        <f>IF('2a Data Collection'!E77="","",'2a Data Collection'!E77)</f>
        <v/>
      </c>
      <c r="N77" s="57" t="str">
        <f>IF('2a Data Collection'!E77="","",SMALL(M:M,ROW(M76)))</f>
        <v/>
      </c>
      <c r="O77" s="57" t="str">
        <f>IF(N77="","",NORMINV((ROW('2a Data Collection'!E76)-3/8)/($C$25+1/4),$C$23,$C$24))</f>
        <v/>
      </c>
      <c r="P77" s="57" t="str">
        <f t="shared" si="8"/>
        <v/>
      </c>
      <c r="Q77" s="57" t="str">
        <f t="shared" si="5"/>
        <v/>
      </c>
      <c r="R77" s="57" t="str">
        <f>IF(P77="","",LARGE(P:P,ROW('2a Data Collection'!E76)))</f>
        <v/>
      </c>
      <c r="S77" s="57" t="str">
        <f t="shared" si="6"/>
        <v/>
      </c>
      <c r="T77" s="57" t="str">
        <f t="shared" si="7"/>
        <v/>
      </c>
      <c r="U77" s="57" t="str">
        <f t="shared" si="9"/>
        <v/>
      </c>
      <c r="V77" s="57" t="str">
        <f>IF(U77="","",(1-2*(ROW('2a Data Collection'!E76)))/$C$25)</f>
        <v/>
      </c>
    </row>
    <row r="78" spans="13:22" x14ac:dyDescent="0.25">
      <c r="M78" s="57" t="str">
        <f>IF('2a Data Collection'!E78="","",'2a Data Collection'!E78)</f>
        <v/>
      </c>
      <c r="N78" s="57" t="str">
        <f>IF('2a Data Collection'!E78="","",SMALL(M:M,ROW(M77)))</f>
        <v/>
      </c>
      <c r="O78" s="57" t="str">
        <f>IF(N78="","",NORMINV((ROW('2a Data Collection'!E77)-3/8)/($C$25+1/4),$C$23,$C$24))</f>
        <v/>
      </c>
      <c r="P78" s="57" t="str">
        <f t="shared" si="8"/>
        <v/>
      </c>
      <c r="Q78" s="57" t="str">
        <f t="shared" si="5"/>
        <v/>
      </c>
      <c r="R78" s="57" t="str">
        <f>IF(P78="","",LARGE(P:P,ROW('2a Data Collection'!E77)))</f>
        <v/>
      </c>
      <c r="S78" s="57" t="str">
        <f t="shared" si="6"/>
        <v/>
      </c>
      <c r="T78" s="57" t="str">
        <f t="shared" si="7"/>
        <v/>
      </c>
      <c r="U78" s="57" t="str">
        <f t="shared" si="9"/>
        <v/>
      </c>
      <c r="V78" s="57" t="str">
        <f>IF(U78="","",(1-2*(ROW('2a Data Collection'!E77)))/$C$25)</f>
        <v/>
      </c>
    </row>
    <row r="79" spans="13:22" x14ac:dyDescent="0.25">
      <c r="M79" s="57" t="str">
        <f>IF('2a Data Collection'!E79="","",'2a Data Collection'!E79)</f>
        <v/>
      </c>
      <c r="N79" s="57" t="str">
        <f>IF('2a Data Collection'!E79="","",SMALL(M:M,ROW(M78)))</f>
        <v/>
      </c>
      <c r="O79" s="57" t="str">
        <f>IF(N79="","",NORMINV((ROW('2a Data Collection'!E78)-3/8)/($C$25+1/4),$C$23,$C$24))</f>
        <v/>
      </c>
      <c r="P79" s="57" t="str">
        <f t="shared" si="8"/>
        <v/>
      </c>
      <c r="Q79" s="57" t="str">
        <f t="shared" si="5"/>
        <v/>
      </c>
      <c r="R79" s="57" t="str">
        <f>IF(P79="","",LARGE(P:P,ROW('2a Data Collection'!E78)))</f>
        <v/>
      </c>
      <c r="S79" s="57" t="str">
        <f t="shared" si="6"/>
        <v/>
      </c>
      <c r="T79" s="57" t="str">
        <f t="shared" si="7"/>
        <v/>
      </c>
      <c r="U79" s="57" t="str">
        <f t="shared" si="9"/>
        <v/>
      </c>
      <c r="V79" s="57" t="str">
        <f>IF(U79="","",(1-2*(ROW('2a Data Collection'!E78)))/$C$25)</f>
        <v/>
      </c>
    </row>
    <row r="80" spans="13:22" x14ac:dyDescent="0.25">
      <c r="M80" s="57" t="str">
        <f>IF('2a Data Collection'!E80="","",'2a Data Collection'!E80)</f>
        <v/>
      </c>
      <c r="N80" s="57" t="str">
        <f>IF('2a Data Collection'!E80="","",SMALL(M:M,ROW(M79)))</f>
        <v/>
      </c>
      <c r="O80" s="57" t="str">
        <f>IF(N80="","",NORMINV((ROW('2a Data Collection'!E79)-3/8)/($C$25+1/4),$C$23,$C$24))</f>
        <v/>
      </c>
      <c r="P80" s="57" t="str">
        <f t="shared" si="8"/>
        <v/>
      </c>
      <c r="Q80" s="57" t="str">
        <f t="shared" si="5"/>
        <v/>
      </c>
      <c r="R80" s="57" t="str">
        <f>IF(P80="","",LARGE(P:P,ROW('2a Data Collection'!E79)))</f>
        <v/>
      </c>
      <c r="S80" s="57" t="str">
        <f t="shared" si="6"/>
        <v/>
      </c>
      <c r="T80" s="57" t="str">
        <f t="shared" si="7"/>
        <v/>
      </c>
      <c r="U80" s="57" t="str">
        <f t="shared" si="9"/>
        <v/>
      </c>
      <c r="V80" s="57" t="str">
        <f>IF(U80="","",(1-2*(ROW('2a Data Collection'!E79)))/$C$25)</f>
        <v/>
      </c>
    </row>
    <row r="81" spans="13:22" x14ac:dyDescent="0.25">
      <c r="M81" s="57" t="str">
        <f>IF('2a Data Collection'!E81="","",'2a Data Collection'!E81)</f>
        <v/>
      </c>
      <c r="N81" s="57" t="str">
        <f>IF('2a Data Collection'!E81="","",SMALL(M:M,ROW(M80)))</f>
        <v/>
      </c>
      <c r="O81" s="57" t="str">
        <f>IF(N81="","",NORMINV((ROW('2a Data Collection'!E80)-3/8)/($C$25+1/4),$C$23,$C$24))</f>
        <v/>
      </c>
      <c r="P81" s="57" t="str">
        <f t="shared" si="8"/>
        <v/>
      </c>
      <c r="Q81" s="57" t="str">
        <f t="shared" si="5"/>
        <v/>
      </c>
      <c r="R81" s="57" t="str">
        <f>IF(P81="","",LARGE(P:P,ROW('2a Data Collection'!E80)))</f>
        <v/>
      </c>
      <c r="S81" s="57" t="str">
        <f t="shared" si="6"/>
        <v/>
      </c>
      <c r="T81" s="57" t="str">
        <f t="shared" si="7"/>
        <v/>
      </c>
      <c r="U81" s="57" t="str">
        <f t="shared" si="9"/>
        <v/>
      </c>
      <c r="V81" s="57" t="str">
        <f>IF(U81="","",(1-2*(ROW('2a Data Collection'!E80)))/$C$25)</f>
        <v/>
      </c>
    </row>
    <row r="82" spans="13:22" x14ac:dyDescent="0.25">
      <c r="M82" s="57" t="str">
        <f>IF('2a Data Collection'!E82="","",'2a Data Collection'!E82)</f>
        <v/>
      </c>
      <c r="N82" s="57" t="str">
        <f>IF('2a Data Collection'!E82="","",SMALL(M:M,ROW(M81)))</f>
        <v/>
      </c>
      <c r="O82" s="57" t="str">
        <f>IF(N82="","",NORMINV((ROW('2a Data Collection'!E81)-3/8)/($C$25+1/4),$C$23,$C$24))</f>
        <v/>
      </c>
      <c r="P82" s="57" t="str">
        <f t="shared" si="8"/>
        <v/>
      </c>
      <c r="Q82" s="57" t="str">
        <f t="shared" si="5"/>
        <v/>
      </c>
      <c r="R82" s="57" t="str">
        <f>IF(P82="","",LARGE(P:P,ROW('2a Data Collection'!E81)))</f>
        <v/>
      </c>
      <c r="S82" s="57" t="str">
        <f t="shared" si="6"/>
        <v/>
      </c>
      <c r="T82" s="57" t="str">
        <f t="shared" si="7"/>
        <v/>
      </c>
      <c r="U82" s="57" t="str">
        <f t="shared" si="9"/>
        <v/>
      </c>
      <c r="V82" s="57" t="str">
        <f>IF(U82="","",(1-2*(ROW('2a Data Collection'!E81)))/$C$25)</f>
        <v/>
      </c>
    </row>
    <row r="83" spans="13:22" x14ac:dyDescent="0.25">
      <c r="M83" s="57" t="str">
        <f>IF('2a Data Collection'!E83="","",'2a Data Collection'!E83)</f>
        <v/>
      </c>
      <c r="N83" s="57" t="str">
        <f>IF('2a Data Collection'!E83="","",SMALL(M:M,ROW(M82)))</f>
        <v/>
      </c>
      <c r="O83" s="57" t="str">
        <f>IF(N83="","",NORMINV((ROW('2a Data Collection'!E82)-3/8)/($C$25+1/4),$C$23,$C$24))</f>
        <v/>
      </c>
      <c r="P83" s="57" t="str">
        <f t="shared" si="8"/>
        <v/>
      </c>
      <c r="Q83" s="57" t="str">
        <f t="shared" si="5"/>
        <v/>
      </c>
      <c r="R83" s="57" t="str">
        <f>IF(P83="","",LARGE(P:P,ROW('2a Data Collection'!E82)))</f>
        <v/>
      </c>
      <c r="S83" s="57" t="str">
        <f t="shared" si="6"/>
        <v/>
      </c>
      <c r="T83" s="57" t="str">
        <f t="shared" si="7"/>
        <v/>
      </c>
      <c r="U83" s="57" t="str">
        <f t="shared" si="9"/>
        <v/>
      </c>
      <c r="V83" s="57" t="str">
        <f>IF(U83="","",(1-2*(ROW('2a Data Collection'!E82)))/$C$25)</f>
        <v/>
      </c>
    </row>
    <row r="84" spans="13:22" x14ac:dyDescent="0.25">
      <c r="M84" s="57" t="str">
        <f>IF('2a Data Collection'!E84="","",'2a Data Collection'!E84)</f>
        <v/>
      </c>
      <c r="N84" s="57" t="str">
        <f>IF('2a Data Collection'!E84="","",SMALL(M:M,ROW(M83)))</f>
        <v/>
      </c>
      <c r="O84" s="57" t="str">
        <f>IF(N84="","",NORMINV((ROW('2a Data Collection'!E83)-3/8)/($C$25+1/4),$C$23,$C$24))</f>
        <v/>
      </c>
      <c r="P84" s="57" t="str">
        <f t="shared" si="8"/>
        <v/>
      </c>
      <c r="Q84" s="57" t="str">
        <f t="shared" si="5"/>
        <v/>
      </c>
      <c r="R84" s="57" t="str">
        <f>IF(P84="","",LARGE(P:P,ROW('2a Data Collection'!E83)))</f>
        <v/>
      </c>
      <c r="S84" s="57" t="str">
        <f t="shared" si="6"/>
        <v/>
      </c>
      <c r="T84" s="57" t="str">
        <f t="shared" si="7"/>
        <v/>
      </c>
      <c r="U84" s="57" t="str">
        <f t="shared" si="9"/>
        <v/>
      </c>
      <c r="V84" s="57" t="str">
        <f>IF(U84="","",(1-2*(ROW('2a Data Collection'!E83)))/$C$25)</f>
        <v/>
      </c>
    </row>
    <row r="85" spans="13:22" x14ac:dyDescent="0.25">
      <c r="M85" s="57" t="str">
        <f>IF('2a Data Collection'!E85="","",'2a Data Collection'!E85)</f>
        <v/>
      </c>
      <c r="N85" s="57" t="str">
        <f>IF('2a Data Collection'!E85="","",SMALL(M:M,ROW(M84)))</f>
        <v/>
      </c>
      <c r="O85" s="57" t="str">
        <f>IF(N85="","",NORMINV((ROW('2a Data Collection'!E84)-3/8)/($C$25+1/4),$C$23,$C$24))</f>
        <v/>
      </c>
      <c r="P85" s="57" t="str">
        <f t="shared" si="8"/>
        <v/>
      </c>
      <c r="Q85" s="57" t="str">
        <f t="shared" si="5"/>
        <v/>
      </c>
      <c r="R85" s="57" t="str">
        <f>IF(P85="","",LARGE(P:P,ROW('2a Data Collection'!E84)))</f>
        <v/>
      </c>
      <c r="S85" s="57" t="str">
        <f t="shared" si="6"/>
        <v/>
      </c>
      <c r="T85" s="57" t="str">
        <f t="shared" si="7"/>
        <v/>
      </c>
      <c r="U85" s="57" t="str">
        <f t="shared" si="9"/>
        <v/>
      </c>
      <c r="V85" s="57" t="str">
        <f>IF(U85="","",(1-2*(ROW('2a Data Collection'!E84)))/$C$25)</f>
        <v/>
      </c>
    </row>
    <row r="86" spans="13:22" x14ac:dyDescent="0.25">
      <c r="M86" s="57" t="str">
        <f>IF('2a Data Collection'!E86="","",'2a Data Collection'!E86)</f>
        <v/>
      </c>
      <c r="N86" s="57" t="str">
        <f>IF('2a Data Collection'!E86="","",SMALL(M:M,ROW(M85)))</f>
        <v/>
      </c>
      <c r="O86" s="57" t="str">
        <f>IF(N86="","",NORMINV((ROW('2a Data Collection'!E85)-3/8)/($C$25+1/4),$C$23,$C$24))</f>
        <v/>
      </c>
      <c r="P86" s="57" t="str">
        <f t="shared" si="8"/>
        <v/>
      </c>
      <c r="Q86" s="57" t="str">
        <f t="shared" si="5"/>
        <v/>
      </c>
      <c r="R86" s="57" t="str">
        <f>IF(P86="","",LARGE(P:P,ROW('2a Data Collection'!E85)))</f>
        <v/>
      </c>
      <c r="S86" s="57" t="str">
        <f t="shared" si="6"/>
        <v/>
      </c>
      <c r="T86" s="57" t="str">
        <f t="shared" si="7"/>
        <v/>
      </c>
      <c r="U86" s="57" t="str">
        <f t="shared" si="9"/>
        <v/>
      </c>
      <c r="V86" s="57" t="str">
        <f>IF(U86="","",(1-2*(ROW('2a Data Collection'!E85)))/$C$25)</f>
        <v/>
      </c>
    </row>
    <row r="87" spans="13:22" x14ac:dyDescent="0.25">
      <c r="M87" s="57" t="str">
        <f>IF('2a Data Collection'!E87="","",'2a Data Collection'!E87)</f>
        <v/>
      </c>
      <c r="N87" s="57" t="str">
        <f>IF('2a Data Collection'!E87="","",SMALL(M:M,ROW(M86)))</f>
        <v/>
      </c>
      <c r="O87" s="57" t="str">
        <f>IF(N87="","",NORMINV((ROW('2a Data Collection'!E86)-3/8)/($C$25+1/4),$C$23,$C$24))</f>
        <v/>
      </c>
      <c r="P87" s="57" t="str">
        <f t="shared" si="8"/>
        <v/>
      </c>
      <c r="Q87" s="57" t="str">
        <f t="shared" si="5"/>
        <v/>
      </c>
      <c r="R87" s="57" t="str">
        <f>IF(P87="","",LARGE(P:P,ROW('2a Data Collection'!E86)))</f>
        <v/>
      </c>
      <c r="S87" s="57" t="str">
        <f t="shared" si="6"/>
        <v/>
      </c>
      <c r="T87" s="57" t="str">
        <f t="shared" si="7"/>
        <v/>
      </c>
      <c r="U87" s="57" t="str">
        <f t="shared" si="9"/>
        <v/>
      </c>
      <c r="V87" s="57" t="str">
        <f>IF(U87="","",(1-2*(ROW('2a Data Collection'!E86)))/$C$25)</f>
        <v/>
      </c>
    </row>
    <row r="88" spans="13:22" x14ac:dyDescent="0.25">
      <c r="M88" s="57" t="str">
        <f>IF('2a Data Collection'!E88="","",'2a Data Collection'!E88)</f>
        <v/>
      </c>
      <c r="N88" s="57" t="str">
        <f>IF('2a Data Collection'!E88="","",SMALL(M:M,ROW(M87)))</f>
        <v/>
      </c>
      <c r="O88" s="57" t="str">
        <f>IF(N88="","",NORMINV((ROW('2a Data Collection'!E87)-3/8)/($C$25+1/4),$C$23,$C$24))</f>
        <v/>
      </c>
      <c r="P88" s="57" t="str">
        <f t="shared" si="8"/>
        <v/>
      </c>
      <c r="Q88" s="57" t="str">
        <f t="shared" si="5"/>
        <v/>
      </c>
      <c r="R88" s="57" t="str">
        <f>IF(P88="","",LARGE(P:P,ROW('2a Data Collection'!E87)))</f>
        <v/>
      </c>
      <c r="S88" s="57" t="str">
        <f t="shared" si="6"/>
        <v/>
      </c>
      <c r="T88" s="57" t="str">
        <f t="shared" si="7"/>
        <v/>
      </c>
      <c r="U88" s="57" t="str">
        <f t="shared" si="9"/>
        <v/>
      </c>
      <c r="V88" s="57" t="str">
        <f>IF(U88="","",(1-2*(ROW('2a Data Collection'!E87)))/$C$25)</f>
        <v/>
      </c>
    </row>
    <row r="89" spans="13:22" x14ac:dyDescent="0.25">
      <c r="M89" s="57" t="str">
        <f>IF('2a Data Collection'!E89="","",'2a Data Collection'!E89)</f>
        <v/>
      </c>
      <c r="N89" s="57" t="str">
        <f>IF('2a Data Collection'!E89="","",SMALL(M:M,ROW(M88)))</f>
        <v/>
      </c>
      <c r="O89" s="57" t="str">
        <f>IF(N89="","",NORMINV((ROW('2a Data Collection'!E88)-3/8)/($C$25+1/4),$C$23,$C$24))</f>
        <v/>
      </c>
      <c r="P89" s="57" t="str">
        <f t="shared" si="8"/>
        <v/>
      </c>
      <c r="Q89" s="57" t="str">
        <f t="shared" si="5"/>
        <v/>
      </c>
      <c r="R89" s="57" t="str">
        <f>IF(P89="","",LARGE(P:P,ROW('2a Data Collection'!E88)))</f>
        <v/>
      </c>
      <c r="S89" s="57" t="str">
        <f t="shared" si="6"/>
        <v/>
      </c>
      <c r="T89" s="57" t="str">
        <f t="shared" si="7"/>
        <v/>
      </c>
      <c r="U89" s="57" t="str">
        <f t="shared" si="9"/>
        <v/>
      </c>
      <c r="V89" s="57" t="str">
        <f>IF(U89="","",(1-2*(ROW('2a Data Collection'!E88)))/$C$25)</f>
        <v/>
      </c>
    </row>
    <row r="90" spans="13:22" x14ac:dyDescent="0.25">
      <c r="M90" s="57" t="str">
        <f>IF('2a Data Collection'!E90="","",'2a Data Collection'!E90)</f>
        <v/>
      </c>
      <c r="N90" s="57" t="str">
        <f>IF('2a Data Collection'!E90="","",SMALL(M:M,ROW(M89)))</f>
        <v/>
      </c>
      <c r="O90" s="57" t="str">
        <f>IF(N90="","",NORMINV((ROW('2a Data Collection'!E89)-3/8)/($C$25+1/4),$C$23,$C$24))</f>
        <v/>
      </c>
      <c r="P90" s="57" t="str">
        <f t="shared" si="8"/>
        <v/>
      </c>
      <c r="Q90" s="57" t="str">
        <f t="shared" si="5"/>
        <v/>
      </c>
      <c r="R90" s="57" t="str">
        <f>IF(P90="","",LARGE(P:P,ROW('2a Data Collection'!E89)))</f>
        <v/>
      </c>
      <c r="S90" s="57" t="str">
        <f t="shared" si="6"/>
        <v/>
      </c>
      <c r="T90" s="57" t="str">
        <f t="shared" si="7"/>
        <v/>
      </c>
      <c r="U90" s="57" t="str">
        <f t="shared" si="9"/>
        <v/>
      </c>
      <c r="V90" s="57" t="str">
        <f>IF(U90="","",(1-2*(ROW('2a Data Collection'!E89)))/$C$25)</f>
        <v/>
      </c>
    </row>
    <row r="91" spans="13:22" x14ac:dyDescent="0.25">
      <c r="M91" s="57" t="str">
        <f>IF('2a Data Collection'!E91="","",'2a Data Collection'!E91)</f>
        <v/>
      </c>
      <c r="N91" s="57" t="str">
        <f>IF('2a Data Collection'!E91="","",SMALL(M:M,ROW(M90)))</f>
        <v/>
      </c>
      <c r="O91" s="57" t="str">
        <f>IF(N91="","",NORMINV((ROW('2a Data Collection'!E90)-3/8)/($C$25+1/4),$C$23,$C$24))</f>
        <v/>
      </c>
      <c r="P91" s="57" t="str">
        <f t="shared" si="8"/>
        <v/>
      </c>
      <c r="Q91" s="57" t="str">
        <f t="shared" si="5"/>
        <v/>
      </c>
      <c r="R91" s="57" t="str">
        <f>IF(P91="","",LARGE(P:P,ROW('2a Data Collection'!E90)))</f>
        <v/>
      </c>
      <c r="S91" s="57" t="str">
        <f t="shared" si="6"/>
        <v/>
      </c>
      <c r="T91" s="57" t="str">
        <f t="shared" si="7"/>
        <v/>
      </c>
      <c r="U91" s="57" t="str">
        <f t="shared" si="9"/>
        <v/>
      </c>
      <c r="V91" s="57" t="str">
        <f>IF(U91="","",(1-2*(ROW('2a Data Collection'!E90)))/$C$25)</f>
        <v/>
      </c>
    </row>
    <row r="92" spans="13:22" x14ac:dyDescent="0.25">
      <c r="M92" s="57" t="str">
        <f>IF('2a Data Collection'!E92="","",'2a Data Collection'!E92)</f>
        <v/>
      </c>
      <c r="N92" s="57" t="str">
        <f>IF('2a Data Collection'!E92="","",SMALL(M:M,ROW(M91)))</f>
        <v/>
      </c>
      <c r="O92" s="57" t="str">
        <f>IF(N92="","",NORMINV((ROW('2a Data Collection'!E91)-3/8)/($C$25+1/4),$C$23,$C$24))</f>
        <v/>
      </c>
      <c r="P92" s="57" t="str">
        <f t="shared" si="8"/>
        <v/>
      </c>
      <c r="Q92" s="57" t="str">
        <f t="shared" si="5"/>
        <v/>
      </c>
      <c r="R92" s="57" t="str">
        <f>IF(P92="","",LARGE(P:P,ROW('2a Data Collection'!E91)))</f>
        <v/>
      </c>
      <c r="S92" s="57" t="str">
        <f t="shared" si="6"/>
        <v/>
      </c>
      <c r="T92" s="57" t="str">
        <f t="shared" si="7"/>
        <v/>
      </c>
      <c r="U92" s="57" t="str">
        <f t="shared" si="9"/>
        <v/>
      </c>
      <c r="V92" s="57" t="str">
        <f>IF(U92="","",(1-2*(ROW('2a Data Collection'!E91)))/$C$25)</f>
        <v/>
      </c>
    </row>
    <row r="93" spans="13:22" x14ac:dyDescent="0.25">
      <c r="M93" s="57" t="str">
        <f>IF('2a Data Collection'!E93="","",'2a Data Collection'!E93)</f>
        <v/>
      </c>
      <c r="N93" s="57" t="str">
        <f>IF('2a Data Collection'!E93="","",SMALL(M:M,ROW(M92)))</f>
        <v/>
      </c>
      <c r="O93" s="57" t="str">
        <f>IF(N93="","",NORMINV((ROW('2a Data Collection'!E92)-3/8)/($C$25+1/4),$C$23,$C$24))</f>
        <v/>
      </c>
      <c r="P93" s="57" t="str">
        <f t="shared" si="8"/>
        <v/>
      </c>
      <c r="Q93" s="57" t="str">
        <f t="shared" si="5"/>
        <v/>
      </c>
      <c r="R93" s="57" t="str">
        <f>IF(P93="","",LARGE(P:P,ROW('2a Data Collection'!E92)))</f>
        <v/>
      </c>
      <c r="S93" s="57" t="str">
        <f t="shared" si="6"/>
        <v/>
      </c>
      <c r="T93" s="57" t="str">
        <f t="shared" si="7"/>
        <v/>
      </c>
      <c r="U93" s="57" t="str">
        <f t="shared" si="9"/>
        <v/>
      </c>
      <c r="V93" s="57" t="str">
        <f>IF(U93="","",(1-2*(ROW('2a Data Collection'!E92)))/$C$25)</f>
        <v/>
      </c>
    </row>
    <row r="94" spans="13:22" x14ac:dyDescent="0.25">
      <c r="M94" s="57" t="str">
        <f>IF('2a Data Collection'!E94="","",'2a Data Collection'!E94)</f>
        <v/>
      </c>
      <c r="N94" s="57" t="str">
        <f>IF('2a Data Collection'!E94="","",SMALL(M:M,ROW(M93)))</f>
        <v/>
      </c>
      <c r="O94" s="57" t="str">
        <f>IF(N94="","",NORMINV((ROW('2a Data Collection'!E93)-3/8)/($C$25+1/4),$C$23,$C$24))</f>
        <v/>
      </c>
      <c r="P94" s="57" t="str">
        <f t="shared" si="8"/>
        <v/>
      </c>
      <c r="Q94" s="57" t="str">
        <f t="shared" si="5"/>
        <v/>
      </c>
      <c r="R94" s="57" t="str">
        <f>IF(P94="","",LARGE(P:P,ROW('2a Data Collection'!E93)))</f>
        <v/>
      </c>
      <c r="S94" s="57" t="str">
        <f t="shared" si="6"/>
        <v/>
      </c>
      <c r="T94" s="57" t="str">
        <f t="shared" si="7"/>
        <v/>
      </c>
      <c r="U94" s="57" t="str">
        <f t="shared" si="9"/>
        <v/>
      </c>
      <c r="V94" s="57" t="str">
        <f>IF(U94="","",(1-2*(ROW('2a Data Collection'!E93)))/$C$25)</f>
        <v/>
      </c>
    </row>
    <row r="95" spans="13:22" x14ac:dyDescent="0.25">
      <c r="M95" s="57" t="str">
        <f>IF('2a Data Collection'!E95="","",'2a Data Collection'!E95)</f>
        <v/>
      </c>
      <c r="N95" s="57" t="str">
        <f>IF('2a Data Collection'!E95="","",SMALL(M:M,ROW(M94)))</f>
        <v/>
      </c>
      <c r="O95" s="57" t="str">
        <f>IF(N95="","",NORMINV((ROW('2a Data Collection'!E94)-3/8)/($C$25+1/4),$C$23,$C$24))</f>
        <v/>
      </c>
      <c r="P95" s="57" t="str">
        <f t="shared" si="8"/>
        <v/>
      </c>
      <c r="Q95" s="57" t="str">
        <f t="shared" si="5"/>
        <v/>
      </c>
      <c r="R95" s="57" t="str">
        <f>IF(P95="","",LARGE(P:P,ROW('2a Data Collection'!E94)))</f>
        <v/>
      </c>
      <c r="S95" s="57" t="str">
        <f t="shared" si="6"/>
        <v/>
      </c>
      <c r="T95" s="57" t="str">
        <f t="shared" si="7"/>
        <v/>
      </c>
      <c r="U95" s="57" t="str">
        <f t="shared" si="9"/>
        <v/>
      </c>
      <c r="V95" s="57" t="str">
        <f>IF(U95="","",(1-2*(ROW('2a Data Collection'!E94)))/$C$25)</f>
        <v/>
      </c>
    </row>
    <row r="96" spans="13:22" x14ac:dyDescent="0.25">
      <c r="M96" s="57" t="str">
        <f>IF('2a Data Collection'!E96="","",'2a Data Collection'!E96)</f>
        <v/>
      </c>
      <c r="N96" s="57" t="str">
        <f>IF('2a Data Collection'!E96="","",SMALL(M:M,ROW(M95)))</f>
        <v/>
      </c>
      <c r="O96" s="57" t="str">
        <f>IF(N96="","",NORMINV((ROW('2a Data Collection'!E95)-3/8)/($C$25+1/4),$C$23,$C$24))</f>
        <v/>
      </c>
      <c r="P96" s="57" t="str">
        <f t="shared" si="8"/>
        <v/>
      </c>
      <c r="Q96" s="57" t="str">
        <f t="shared" si="5"/>
        <v/>
      </c>
      <c r="R96" s="57" t="str">
        <f>IF(P96="","",LARGE(P:P,ROW('2a Data Collection'!E95)))</f>
        <v/>
      </c>
      <c r="S96" s="57" t="str">
        <f t="shared" si="6"/>
        <v/>
      </c>
      <c r="T96" s="57" t="str">
        <f t="shared" si="7"/>
        <v/>
      </c>
      <c r="U96" s="57" t="str">
        <f t="shared" si="9"/>
        <v/>
      </c>
      <c r="V96" s="57" t="str">
        <f>IF(U96="","",(1-2*(ROW('2a Data Collection'!E95)))/$C$25)</f>
        <v/>
      </c>
    </row>
    <row r="97" spans="13:22" x14ac:dyDescent="0.25">
      <c r="M97" s="57" t="str">
        <f>IF('2a Data Collection'!E97="","",'2a Data Collection'!E97)</f>
        <v/>
      </c>
      <c r="N97" s="57" t="str">
        <f>IF('2a Data Collection'!E97="","",SMALL(M:M,ROW(M96)))</f>
        <v/>
      </c>
      <c r="O97" s="57" t="str">
        <f>IF(N97="","",NORMINV((ROW('2a Data Collection'!E96)-3/8)/($C$25+1/4),$C$23,$C$24))</f>
        <v/>
      </c>
      <c r="P97" s="57" t="str">
        <f t="shared" si="8"/>
        <v/>
      </c>
      <c r="Q97" s="57" t="str">
        <f t="shared" si="5"/>
        <v/>
      </c>
      <c r="R97" s="57" t="str">
        <f>IF(P97="","",LARGE(P:P,ROW('2a Data Collection'!E96)))</f>
        <v/>
      </c>
      <c r="S97" s="57" t="str">
        <f t="shared" si="6"/>
        <v/>
      </c>
      <c r="T97" s="57" t="str">
        <f t="shared" si="7"/>
        <v/>
      </c>
      <c r="U97" s="57" t="str">
        <f t="shared" si="9"/>
        <v/>
      </c>
      <c r="V97" s="57" t="str">
        <f>IF(U97="","",(1-2*(ROW('2a Data Collection'!E96)))/$C$25)</f>
        <v/>
      </c>
    </row>
    <row r="98" spans="13:22" x14ac:dyDescent="0.25">
      <c r="M98" s="57" t="str">
        <f>IF('2a Data Collection'!E98="","",'2a Data Collection'!E98)</f>
        <v/>
      </c>
      <c r="N98" s="57" t="str">
        <f>IF('2a Data Collection'!E98="","",SMALL(M:M,ROW(M97)))</f>
        <v/>
      </c>
      <c r="O98" s="57" t="str">
        <f>IF(N98="","",NORMINV((ROW('2a Data Collection'!E97)-3/8)/($C$25+1/4),$C$23,$C$24))</f>
        <v/>
      </c>
      <c r="P98" s="57" t="str">
        <f t="shared" si="8"/>
        <v/>
      </c>
      <c r="Q98" s="57" t="str">
        <f t="shared" si="5"/>
        <v/>
      </c>
      <c r="R98" s="57" t="str">
        <f>IF(P98="","",LARGE(P:P,ROW('2a Data Collection'!E97)))</f>
        <v/>
      </c>
      <c r="S98" s="57" t="str">
        <f t="shared" si="6"/>
        <v/>
      </c>
      <c r="T98" s="57" t="str">
        <f t="shared" si="7"/>
        <v/>
      </c>
      <c r="U98" s="57" t="str">
        <f t="shared" si="9"/>
        <v/>
      </c>
      <c r="V98" s="57" t="str">
        <f>IF(U98="","",(1-2*(ROW('2a Data Collection'!E97)))/$C$25)</f>
        <v/>
      </c>
    </row>
    <row r="99" spans="13:22" x14ac:dyDescent="0.25">
      <c r="M99" s="57" t="str">
        <f>IF('2a Data Collection'!E99="","",'2a Data Collection'!E99)</f>
        <v/>
      </c>
      <c r="N99" s="57" t="str">
        <f>IF('2a Data Collection'!E99="","",SMALL(M:M,ROW(M98)))</f>
        <v/>
      </c>
      <c r="O99" s="57" t="str">
        <f>IF(N99="","",NORMINV((ROW('2a Data Collection'!E98)-3/8)/($C$25+1/4),$C$23,$C$24))</f>
        <v/>
      </c>
      <c r="P99" s="57" t="str">
        <f t="shared" si="8"/>
        <v/>
      </c>
      <c r="Q99" s="57" t="str">
        <f t="shared" si="5"/>
        <v/>
      </c>
      <c r="R99" s="57" t="str">
        <f>IF(P99="","",LARGE(P:P,ROW('2a Data Collection'!E98)))</f>
        <v/>
      </c>
      <c r="S99" s="57" t="str">
        <f t="shared" si="6"/>
        <v/>
      </c>
      <c r="T99" s="57" t="str">
        <f t="shared" si="7"/>
        <v/>
      </c>
      <c r="U99" s="57" t="str">
        <f t="shared" si="9"/>
        <v/>
      </c>
      <c r="V99" s="57" t="str">
        <f>IF(U99="","",(1-2*(ROW('2a Data Collection'!E98)))/$C$25)</f>
        <v/>
      </c>
    </row>
    <row r="100" spans="13:22" x14ac:dyDescent="0.25">
      <c r="M100" s="57" t="str">
        <f>IF('2a Data Collection'!E100="","",'2a Data Collection'!E100)</f>
        <v/>
      </c>
      <c r="N100" s="57" t="str">
        <f>IF('2a Data Collection'!E100="","",SMALL(M:M,ROW(M99)))</f>
        <v/>
      </c>
      <c r="O100" s="57" t="str">
        <f>IF(N100="","",NORMINV((ROW('2a Data Collection'!E99)-3/8)/($C$25+1/4),$C$23,$C$24))</f>
        <v/>
      </c>
      <c r="P100" s="57" t="str">
        <f t="shared" si="8"/>
        <v/>
      </c>
      <c r="Q100" s="57" t="str">
        <f t="shared" si="5"/>
        <v/>
      </c>
      <c r="R100" s="57" t="str">
        <f>IF(P100="","",LARGE(P:P,ROW('2a Data Collection'!E99)))</f>
        <v/>
      </c>
      <c r="S100" s="57" t="str">
        <f t="shared" si="6"/>
        <v/>
      </c>
      <c r="T100" s="57" t="str">
        <f t="shared" si="7"/>
        <v/>
      </c>
      <c r="U100" s="57" t="str">
        <f t="shared" si="9"/>
        <v/>
      </c>
      <c r="V100" s="57" t="str">
        <f>IF(U100="","",(1-2*(ROW('2a Data Collection'!E99)))/$C$25)</f>
        <v/>
      </c>
    </row>
    <row r="101" spans="13:22" x14ac:dyDescent="0.25">
      <c r="M101" s="57" t="str">
        <f>IF('2a Data Collection'!E101="","",'2a Data Collection'!E101)</f>
        <v/>
      </c>
      <c r="N101" s="57" t="str">
        <f>IF('2a Data Collection'!E101="","",SMALL(M:M,ROW(M100)))</f>
        <v/>
      </c>
      <c r="O101" s="57" t="str">
        <f>IF(N101="","",NORMINV((ROW('2a Data Collection'!E100)-3/8)/($C$25+1/4),$C$23,$C$24))</f>
        <v/>
      </c>
      <c r="P101" s="57" t="str">
        <f t="shared" si="8"/>
        <v/>
      </c>
      <c r="Q101" s="57" t="str">
        <f t="shared" si="5"/>
        <v/>
      </c>
      <c r="R101" s="57" t="str">
        <f>IF(P101="","",LARGE(P:P,ROW('2a Data Collection'!E100)))</f>
        <v/>
      </c>
      <c r="S101" s="57" t="str">
        <f t="shared" si="6"/>
        <v/>
      </c>
      <c r="T101" s="57" t="str">
        <f t="shared" si="7"/>
        <v/>
      </c>
      <c r="U101" s="57" t="str">
        <f t="shared" si="9"/>
        <v/>
      </c>
      <c r="V101" s="57" t="str">
        <f>IF(U101="","",(1-2*(ROW('2a Data Collection'!E100)))/$C$25)</f>
        <v/>
      </c>
    </row>
  </sheetData>
  <sheetProtection password="CEBE" sheet="1" objects="1" scenarios="1" selectLockedCells="1"/>
  <dataValidations count="1">
    <dataValidation type="list" allowBlank="1" showInputMessage="1" showErrorMessage="1" sqref="E26" xr:uid="{00000000-0002-0000-0500-000000000000}">
      <formula1>$K$1:$K$13</formula1>
    </dataValidation>
  </dataValidations>
  <printOptions horizontalCentered="1"/>
  <pageMargins left="0" right="0" top="0.25" bottom="0" header="0" footer="0"/>
  <pageSetup paperSize="9" scale="150" orientation="landscape" blackAndWhite="1" verticalDpi="200" r:id="rId1"/>
  <headerFooter alignWithMargins="0"/>
  <ignoredErrors>
    <ignoredError sqref="P2:V2 C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J302"/>
  <sheetViews>
    <sheetView showGridLines="0" showOutlineSymbols="0" topLeftCell="A3" zoomScaleNormal="100" workbookViewId="0">
      <selection activeCell="I302" sqref="I302"/>
    </sheetView>
  </sheetViews>
  <sheetFormatPr defaultColWidth="9.1796875" defaultRowHeight="12.5" x14ac:dyDescent="0.25"/>
  <cols>
    <col min="1" max="1" width="14.453125" style="117" bestFit="1" customWidth="1"/>
    <col min="2" max="2" width="15.7265625" style="117" bestFit="1" customWidth="1"/>
    <col min="3" max="3" width="17.453125" style="117" bestFit="1" customWidth="1"/>
    <col min="4" max="4" width="9.453125" style="117" bestFit="1" customWidth="1"/>
    <col min="5" max="5" width="14.54296875" style="117" bestFit="1" customWidth="1"/>
    <col min="6" max="6" width="16" style="117" bestFit="1" customWidth="1"/>
    <col min="7" max="8" width="17.453125" style="117" bestFit="1" customWidth="1"/>
    <col min="9" max="9" width="12.54296875" style="117" bestFit="1" customWidth="1"/>
    <col min="10" max="10" width="34.54296875" style="117" bestFit="1" customWidth="1"/>
    <col min="11" max="16384" width="9.1796875" style="117"/>
  </cols>
  <sheetData>
    <row r="1" spans="1:10" ht="13" x14ac:dyDescent="0.3">
      <c r="B1" s="209" t="s">
        <v>102</v>
      </c>
      <c r="C1" s="209"/>
      <c r="F1" s="209" t="s">
        <v>103</v>
      </c>
      <c r="G1" s="209"/>
      <c r="H1" s="209"/>
      <c r="I1" s="209"/>
      <c r="J1" s="209"/>
    </row>
    <row r="2" spans="1:10" x14ac:dyDescent="0.25">
      <c r="A2" s="117">
        <f ca="1">IF(MAX(OUTPUT_rawdata)-MIN(OUTPUT_rawdata)&gt;MAX(OUTPUT_rawdata)-MIN(OUTPUT_rawdata),(MAX(OUTPUT_rawdata)-MIN(OUTPUT_rawdata))/(MAX(OUTPUT_rawdata)-MIN(OUTPUT_rawdata))*SQRT(COUNT(OUTPUT_rawdata)),SQRT(COUNT(OUTPUT_rawdata)))</f>
        <v>7.9372539331937721</v>
      </c>
      <c r="B2" s="117" t="s">
        <v>104</v>
      </c>
      <c r="C2" s="117">
        <f ca="1">IF(MAX(OUTPUT_rawdata)-MIN(OUTPUT_rawdata)&gt;MAX(OUTPUT_rawdata)-MIN(OUTPUT_rawdata),(MAX(OUTPUT_rawdata)-MIN(OUTPUT_rawdata))/(MAX(OUTPUT_rawdata)-MIN(OUTPUT_rawdata))*SQRT(COUNT(OUTPUT_rawdata)),SQRT(COUNT(OUTPUT_rawdata)))</f>
        <v>7.9372539331937721</v>
      </c>
      <c r="D2" s="117" t="s">
        <v>48</v>
      </c>
      <c r="F2" s="117" t="s">
        <v>105</v>
      </c>
      <c r="G2" s="117" t="s">
        <v>106</v>
      </c>
      <c r="H2" s="117" t="s">
        <v>107</v>
      </c>
      <c r="I2" s="117" t="s">
        <v>106</v>
      </c>
    </row>
    <row r="3" spans="1:10" x14ac:dyDescent="0.25">
      <c r="B3" s="117" t="s">
        <v>108</v>
      </c>
      <c r="C3" s="117">
        <f ca="1">IF(C2&lt;30,ROUNDUP(C2,0),30)</f>
        <v>8</v>
      </c>
      <c r="D3" s="117" t="s">
        <v>49</v>
      </c>
      <c r="F3" s="118">
        <v>0.1</v>
      </c>
      <c r="G3" s="117">
        <f ca="1">ROUND(B$11,5)</f>
        <v>12</v>
      </c>
      <c r="H3" s="117">
        <f ca="1">G3</f>
        <v>12</v>
      </c>
      <c r="I3" s="117">
        <f ca="1">D11</f>
        <v>0</v>
      </c>
    </row>
    <row r="4" spans="1:10" x14ac:dyDescent="0.25">
      <c r="B4" s="117" t="s">
        <v>109</v>
      </c>
      <c r="C4" s="117">
        <f ca="1">(MAX(OUTPUT_rawdata)-MIN(OUTPUT_rawdata))*1.1</f>
        <v>146.30000000000001</v>
      </c>
      <c r="F4" s="118">
        <v>0.2</v>
      </c>
      <c r="H4" s="117">
        <f ca="1">H3+ROUND(C$6,5)</f>
        <v>12.504480000000001</v>
      </c>
      <c r="I4" s="117">
        <f ca="1">I3</f>
        <v>0</v>
      </c>
    </row>
    <row r="5" spans="1:10" x14ac:dyDescent="0.25">
      <c r="B5" s="117" t="s">
        <v>110</v>
      </c>
      <c r="C5" s="117">
        <f ca="1">C4/C3</f>
        <v>18.287500000000001</v>
      </c>
      <c r="F5" s="118">
        <v>0.3</v>
      </c>
      <c r="H5" s="117">
        <f t="shared" ref="H5:H68" ca="1" si="0">H4+ROUND(C$6,5)</f>
        <v>13.008960000000002</v>
      </c>
      <c r="I5" s="117">
        <f t="shared" ref="I5:I18" ca="1" si="1">I4</f>
        <v>0</v>
      </c>
    </row>
    <row r="6" spans="1:10" x14ac:dyDescent="0.25">
      <c r="B6" s="117" t="s">
        <v>111</v>
      </c>
      <c r="C6" s="117">
        <f ca="1">C4/((COUNT(B11:B40)-1)*10)</f>
        <v>0.5044827586206897</v>
      </c>
      <c r="F6" s="118">
        <v>0.4</v>
      </c>
      <c r="H6" s="117">
        <f t="shared" ca="1" si="0"/>
        <v>13.513440000000003</v>
      </c>
      <c r="I6" s="117">
        <f t="shared" ca="1" si="1"/>
        <v>0</v>
      </c>
    </row>
    <row r="7" spans="1:10" x14ac:dyDescent="0.25">
      <c r="B7" s="117" t="s">
        <v>112</v>
      </c>
      <c r="C7" s="117">
        <v>2</v>
      </c>
      <c r="F7" s="118">
        <v>0.5</v>
      </c>
      <c r="H7" s="117">
        <f t="shared" ca="1" si="0"/>
        <v>14.017920000000004</v>
      </c>
      <c r="I7" s="117">
        <f t="shared" ca="1" si="1"/>
        <v>0</v>
      </c>
    </row>
    <row r="8" spans="1:10" x14ac:dyDescent="0.25">
      <c r="B8" s="117" t="s">
        <v>113</v>
      </c>
      <c r="C8" s="117">
        <f ca="1">COUNT(OUTPUT_rawdata)+1</f>
        <v>64</v>
      </c>
      <c r="F8" s="118">
        <v>0.6</v>
      </c>
      <c r="H8" s="117">
        <f t="shared" ca="1" si="0"/>
        <v>14.522400000000005</v>
      </c>
      <c r="I8" s="117">
        <f t="shared" ca="1" si="1"/>
        <v>0</v>
      </c>
    </row>
    <row r="9" spans="1:10" x14ac:dyDescent="0.25">
      <c r="F9" s="118">
        <v>0.7</v>
      </c>
      <c r="H9" s="117">
        <f t="shared" ca="1" si="0"/>
        <v>15.026880000000006</v>
      </c>
      <c r="I9" s="117">
        <f ca="1">D12</f>
        <v>0</v>
      </c>
    </row>
    <row r="10" spans="1:10" ht="13" x14ac:dyDescent="0.3">
      <c r="A10" s="209" t="s">
        <v>114</v>
      </c>
      <c r="B10" s="209"/>
      <c r="C10" s="209"/>
      <c r="D10" s="209"/>
      <c r="E10" s="209"/>
      <c r="F10" s="118">
        <v>0.8</v>
      </c>
      <c r="H10" s="117">
        <f t="shared" ca="1" si="0"/>
        <v>15.531360000000006</v>
      </c>
      <c r="I10" s="117">
        <f ca="1">I9</f>
        <v>0</v>
      </c>
    </row>
    <row r="11" spans="1:10" x14ac:dyDescent="0.25">
      <c r="A11" s="117">
        <v>1</v>
      </c>
      <c r="B11" s="117">
        <f ca="1">MIN(OUTPUT_rawdata)</f>
        <v>12</v>
      </c>
      <c r="C11" s="117">
        <f ca="1">IF((MIN(INDEX(OUTPUT_rawdata,C$7):INDEX(OUTPUT_rawdata,C$8))&gt;B11),0,PERCENTRANK(INDEX(OUTPUT_rawdata,C$7):INDEX(OUTPUT_rawdata,C$8),B11))</f>
        <v>0</v>
      </c>
      <c r="D11" s="117">
        <f ca="1">C11</f>
        <v>0</v>
      </c>
      <c r="E11" s="117">
        <v>1</v>
      </c>
      <c r="F11" s="118">
        <v>0.9</v>
      </c>
      <c r="H11" s="117">
        <f t="shared" ca="1" si="0"/>
        <v>16.035840000000007</v>
      </c>
      <c r="I11" s="117">
        <f t="shared" ca="1" si="1"/>
        <v>0</v>
      </c>
    </row>
    <row r="12" spans="1:10" x14ac:dyDescent="0.25">
      <c r="A12" s="117">
        <v>2</v>
      </c>
      <c r="B12" s="117">
        <f ca="1">IF(E12=E11,B11,B11+C$5)</f>
        <v>12</v>
      </c>
      <c r="C12" s="117">
        <f ca="1">ROUND(IF(AND((MIN(INDEX(OUTPUT_rawdata,C$7):INDEX(OUTPUT_rawdata,C$8))&gt;B11),(MAX(INDEX(OUTPUT_rawdata,C$7):INDEX(OUTPUT_rawdata,C$8))&lt;B12)),100,IF(OR((MIN(INDEX(OUTPUT_rawdata,C$7):INDEX(OUTPUT_rawdata,C$8))&gt;B12),(MAX(INDEX(OUTPUT_rawdata,C$7):INDEX(OUTPUT_rawdata,C$8))&lt;B12)),0,PERCENTRANK(INDEX(OUTPUT_rawdata,C$7):INDEX(OUTPUT_rawdata,C$8),B12))),4)</f>
        <v>0</v>
      </c>
      <c r="D12" s="117">
        <f ca="1">IF(C12=C11,C12,C12-C11)</f>
        <v>0</v>
      </c>
      <c r="E12" s="117">
        <f ca="1">IF(AND(C$3&lt;30,A12&lt;E11*(30/C$3)),E11,E11+1)</f>
        <v>1</v>
      </c>
      <c r="F12" s="118">
        <v>1</v>
      </c>
      <c r="H12" s="117">
        <f t="shared" ca="1" si="0"/>
        <v>16.540320000000008</v>
      </c>
      <c r="I12" s="117">
        <f t="shared" ca="1" si="1"/>
        <v>0</v>
      </c>
    </row>
    <row r="13" spans="1:10" x14ac:dyDescent="0.25">
      <c r="A13" s="117">
        <v>3</v>
      </c>
      <c r="B13" s="117">
        <f t="shared" ref="B13:B40" ca="1" si="2">IF(E13=E12,B12,B12+C$5)</f>
        <v>12</v>
      </c>
      <c r="C13" s="117">
        <f ca="1">ROUND(IF(AND((MIN(INDEX(OUTPUT_rawdata,C$7):INDEX(OUTPUT_rawdata,C$8))&gt;B12),(MAX(INDEX(OUTPUT_rawdata,C$7):INDEX(OUTPUT_rawdata,C$8))&lt;B13)),100,IF(OR((MIN(INDEX(OUTPUT_rawdata,C$7):INDEX(OUTPUT_rawdata,C$8))&gt;B13),(MAX(INDEX(OUTPUT_rawdata,C$7):INDEX(OUTPUT_rawdata,C$8))&lt;B13)),0,PERCENTRANK(INDEX(OUTPUT_rawdata,C$7):INDEX(OUTPUT_rawdata,C$8),B13))),4)</f>
        <v>0</v>
      </c>
      <c r="D13" s="117">
        <f ca="1">IF(C13=C12,C13,C13-C12)</f>
        <v>0</v>
      </c>
      <c r="E13" s="117">
        <f t="shared" ref="E13:E40" ca="1" si="3">IF(AND(C$3&lt;30,A13&lt;E12*(30/C$3)),E12,E12+1)</f>
        <v>1</v>
      </c>
      <c r="F13" s="118">
        <v>1.1000000000000001</v>
      </c>
      <c r="G13" s="117">
        <f ca="1">ROUND(B$12,5)</f>
        <v>12</v>
      </c>
      <c r="H13" s="117">
        <f t="shared" ca="1" si="0"/>
        <v>17.044800000000009</v>
      </c>
      <c r="I13" s="117">
        <f t="shared" ca="1" si="1"/>
        <v>0</v>
      </c>
    </row>
    <row r="14" spans="1:10" x14ac:dyDescent="0.25">
      <c r="A14" s="117">
        <v>4</v>
      </c>
      <c r="B14" s="117">
        <f t="shared" ca="1" si="2"/>
        <v>30.287500000000001</v>
      </c>
      <c r="C14" s="117">
        <f ca="1">ROUND(IF(AND((MIN(INDEX(OUTPUT_rawdata,C$7):INDEX(OUTPUT_rawdata,C$8))&gt;B13),(MAX(INDEX(OUTPUT_rawdata,C$7):INDEX(OUTPUT_rawdata,C$8))&lt;B14)),100,IF(OR((MIN(INDEX(OUTPUT_rawdata,C$7):INDEX(OUTPUT_rawdata,C$8))&gt;B14),(MAX(INDEX(OUTPUT_rawdata,C$7):INDEX(OUTPUT_rawdata,C$8))&lt;B14)),0,PERCENTRANK(INDEX(OUTPUT_rawdata,C$7):INDEX(OUTPUT_rawdata,C$8),B14))),4)</f>
        <v>0.40699999999999997</v>
      </c>
      <c r="D14" s="117">
        <f ca="1">IF(C14=C13,C14,C14-C13)</f>
        <v>0.40699999999999997</v>
      </c>
      <c r="E14" s="117">
        <f t="shared" ca="1" si="3"/>
        <v>2</v>
      </c>
      <c r="F14" s="118">
        <v>1.2</v>
      </c>
      <c r="H14" s="117">
        <f t="shared" ca="1" si="0"/>
        <v>17.54928000000001</v>
      </c>
      <c r="I14" s="117">
        <f t="shared" ca="1" si="1"/>
        <v>0</v>
      </c>
    </row>
    <row r="15" spans="1:10" x14ac:dyDescent="0.25">
      <c r="A15" s="117">
        <v>5</v>
      </c>
      <c r="B15" s="117">
        <f ca="1">IF(E15=E14,B14,B14+C$5)</f>
        <v>30.287500000000001</v>
      </c>
      <c r="C15" s="117">
        <f ca="1">ROUND(IF(AND((MIN(INDEX(OUTPUT_rawdata,C$7):INDEX(OUTPUT_rawdata,C$8))&gt;B14),(MAX(INDEX(OUTPUT_rawdata,C$7):INDEX(OUTPUT_rawdata,C$8))&lt;B15)),100,IF(OR((MIN(INDEX(OUTPUT_rawdata,C$7):INDEX(OUTPUT_rawdata,C$8))&gt;B15),(MAX(INDEX(OUTPUT_rawdata,C$7):INDEX(OUTPUT_rawdata,C$8))&lt;B15)),0,PERCENTRANK(INDEX(OUTPUT_rawdata,C$7):INDEX(OUTPUT_rawdata,C$8),B15))),4)</f>
        <v>0.40699999999999997</v>
      </c>
      <c r="D15" s="117">
        <f ca="1">IF(C15=C14,D14,C15-C14)</f>
        <v>0.40699999999999997</v>
      </c>
      <c r="E15" s="117">
        <f ca="1">IF(AND(C$3&lt;30,A15&lt;E14*(30/C$3)),E14,E14+1)</f>
        <v>2</v>
      </c>
      <c r="F15" s="118">
        <v>1.3</v>
      </c>
      <c r="H15" s="117">
        <f t="shared" ca="1" si="0"/>
        <v>18.053760000000011</v>
      </c>
      <c r="I15" s="117">
        <f t="shared" ca="1" si="1"/>
        <v>0</v>
      </c>
    </row>
    <row r="16" spans="1:10" x14ac:dyDescent="0.25">
      <c r="A16" s="117">
        <v>6</v>
      </c>
      <c r="B16" s="117">
        <f t="shared" ca="1" si="2"/>
        <v>30.287500000000001</v>
      </c>
      <c r="C16" s="117">
        <f ca="1">ROUND(IF(AND((MIN(INDEX(OUTPUT_rawdata,C$7):INDEX(OUTPUT_rawdata,C$8))&gt;B15),(MAX(INDEX(OUTPUT_rawdata,C$7):INDEX(OUTPUT_rawdata,C$8))&lt;B16)),100,IF(OR((MIN(INDEX(OUTPUT_rawdata,C$7):INDEX(OUTPUT_rawdata,C$8))&gt;B16),(MAX(INDEX(OUTPUT_rawdata,C$7):INDEX(OUTPUT_rawdata,C$8))&lt;B16)),0,PERCENTRANK(INDEX(OUTPUT_rawdata,C$7):INDEX(OUTPUT_rawdata,C$8),B16))),4)</f>
        <v>0.40699999999999997</v>
      </c>
      <c r="D16" s="117">
        <f t="shared" ref="D16:D40" ca="1" si="4">IF(C16=C15,D15,C16-C15)</f>
        <v>0.40699999999999997</v>
      </c>
      <c r="E16" s="117">
        <f t="shared" ca="1" si="3"/>
        <v>2</v>
      </c>
      <c r="F16" s="118">
        <v>1.4</v>
      </c>
      <c r="H16" s="117">
        <f t="shared" ca="1" si="0"/>
        <v>18.558240000000012</v>
      </c>
      <c r="I16" s="117">
        <f t="shared" ca="1" si="1"/>
        <v>0</v>
      </c>
    </row>
    <row r="17" spans="1:9" x14ac:dyDescent="0.25">
      <c r="A17" s="117">
        <v>7</v>
      </c>
      <c r="B17" s="117">
        <f t="shared" ca="1" si="2"/>
        <v>30.287500000000001</v>
      </c>
      <c r="C17" s="117">
        <f ca="1">ROUND(IF(AND((MIN(INDEX(OUTPUT_rawdata,C$7):INDEX(OUTPUT_rawdata,C$8))&gt;B16),(MAX(INDEX(OUTPUT_rawdata,C$7):INDEX(OUTPUT_rawdata,C$8))&lt;B17)),100,IF(OR((MIN(INDEX(OUTPUT_rawdata,C$7):INDEX(OUTPUT_rawdata,C$8))&gt;B17),(MAX(INDEX(OUTPUT_rawdata,C$7):INDEX(OUTPUT_rawdata,C$8))&lt;B17)),0,PERCENTRANK(INDEX(OUTPUT_rawdata,C$7):INDEX(OUTPUT_rawdata,C$8),B17))),4)</f>
        <v>0.40699999999999997</v>
      </c>
      <c r="D17" s="117">
        <f t="shared" ca="1" si="4"/>
        <v>0.40699999999999997</v>
      </c>
      <c r="E17" s="117">
        <f t="shared" ca="1" si="3"/>
        <v>2</v>
      </c>
      <c r="F17" s="118">
        <v>1.5</v>
      </c>
      <c r="H17" s="117">
        <f t="shared" ca="1" si="0"/>
        <v>19.062720000000013</v>
      </c>
      <c r="I17" s="117">
        <f t="shared" ca="1" si="1"/>
        <v>0</v>
      </c>
    </row>
    <row r="18" spans="1:9" x14ac:dyDescent="0.25">
      <c r="A18" s="117">
        <v>8</v>
      </c>
      <c r="B18" s="117">
        <f t="shared" ca="1" si="2"/>
        <v>48.575000000000003</v>
      </c>
      <c r="C18" s="117">
        <f ca="1">ROUND(IF(AND((MIN(INDEX(OUTPUT_rawdata,C$7):INDEX(OUTPUT_rawdata,C$8))&gt;B17),(MAX(INDEX(OUTPUT_rawdata,C$7):INDEX(OUTPUT_rawdata,C$8))&lt;B18)),100,IF(OR((MIN(INDEX(OUTPUT_rawdata,C$7):INDEX(OUTPUT_rawdata,C$8))&gt;B18),(MAX(INDEX(OUTPUT_rawdata,C$7):INDEX(OUTPUT_rawdata,C$8))&lt;B18)),0,PERCENTRANK(INDEX(OUTPUT_rawdata,C$7):INDEX(OUTPUT_rawdata,C$8),B18))),4)</f>
        <v>0.73499999999999999</v>
      </c>
      <c r="D18" s="117">
        <f t="shared" ca="1" si="4"/>
        <v>0.32800000000000001</v>
      </c>
      <c r="E18" s="117">
        <f t="shared" ca="1" si="3"/>
        <v>3</v>
      </c>
      <c r="F18" s="118">
        <v>1.6</v>
      </c>
      <c r="H18" s="117">
        <f t="shared" ca="1" si="0"/>
        <v>19.567200000000014</v>
      </c>
      <c r="I18" s="117">
        <f t="shared" ca="1" si="1"/>
        <v>0</v>
      </c>
    </row>
    <row r="19" spans="1:9" x14ac:dyDescent="0.25">
      <c r="A19" s="117">
        <v>9</v>
      </c>
      <c r="B19" s="117">
        <f t="shared" ca="1" si="2"/>
        <v>48.575000000000003</v>
      </c>
      <c r="C19" s="117">
        <f ca="1">ROUND(IF(AND((MIN(INDEX(OUTPUT_rawdata,C$7):INDEX(OUTPUT_rawdata,C$8))&gt;B18),(MAX(INDEX(OUTPUT_rawdata,C$7):INDEX(OUTPUT_rawdata,C$8))&lt;B19)),100,IF(OR((MIN(INDEX(OUTPUT_rawdata,C$7):INDEX(OUTPUT_rawdata,C$8))&gt;B19),(MAX(INDEX(OUTPUT_rawdata,C$7):INDEX(OUTPUT_rawdata,C$8))&lt;B19)),0,PERCENTRANK(INDEX(OUTPUT_rawdata,C$7):INDEX(OUTPUT_rawdata,C$8),B19))),4)</f>
        <v>0.73499999999999999</v>
      </c>
      <c r="D19" s="117">
        <f t="shared" ca="1" si="4"/>
        <v>0.32800000000000001</v>
      </c>
      <c r="E19" s="117">
        <f t="shared" ca="1" si="3"/>
        <v>3</v>
      </c>
      <c r="F19" s="118">
        <v>1.7</v>
      </c>
      <c r="H19" s="117">
        <f t="shared" ca="1" si="0"/>
        <v>20.071680000000015</v>
      </c>
      <c r="I19" s="117">
        <f ca="1">D13</f>
        <v>0</v>
      </c>
    </row>
    <row r="20" spans="1:9" x14ac:dyDescent="0.25">
      <c r="A20" s="117">
        <v>10</v>
      </c>
      <c r="B20" s="117">
        <f t="shared" ca="1" si="2"/>
        <v>48.575000000000003</v>
      </c>
      <c r="C20" s="117">
        <f ca="1">ROUND(IF(AND((MIN(INDEX(OUTPUT_rawdata,C$7):INDEX(OUTPUT_rawdata,C$8))&gt;B19),(MAX(INDEX(OUTPUT_rawdata,C$7):INDEX(OUTPUT_rawdata,C$8))&lt;B20)),100,IF(OR((MIN(INDEX(OUTPUT_rawdata,C$7):INDEX(OUTPUT_rawdata,C$8))&gt;B20),(MAX(INDEX(OUTPUT_rawdata,C$7):INDEX(OUTPUT_rawdata,C$8))&lt;B20)),0,PERCENTRANK(INDEX(OUTPUT_rawdata,C$7):INDEX(OUTPUT_rawdata,C$8),B20))),4)</f>
        <v>0.73499999999999999</v>
      </c>
      <c r="D20" s="117">
        <f t="shared" ca="1" si="4"/>
        <v>0.32800000000000001</v>
      </c>
      <c r="E20" s="117">
        <f t="shared" ca="1" si="3"/>
        <v>3</v>
      </c>
      <c r="F20" s="118">
        <v>1.8</v>
      </c>
      <c r="H20" s="117">
        <f t="shared" ca="1" si="0"/>
        <v>20.576160000000016</v>
      </c>
      <c r="I20" s="117">
        <f ca="1">I19</f>
        <v>0</v>
      </c>
    </row>
    <row r="21" spans="1:9" x14ac:dyDescent="0.25">
      <c r="A21" s="117">
        <v>11</v>
      </c>
      <c r="B21" s="117">
        <f t="shared" ca="1" si="2"/>
        <v>48.575000000000003</v>
      </c>
      <c r="C21" s="117">
        <f ca="1">ROUND(IF(AND((MIN(INDEX(OUTPUT_rawdata,C$7):INDEX(OUTPUT_rawdata,C$8))&gt;B20),(MAX(INDEX(OUTPUT_rawdata,C$7):INDEX(OUTPUT_rawdata,C$8))&lt;B21)),100,IF(OR((MIN(INDEX(OUTPUT_rawdata,C$7):INDEX(OUTPUT_rawdata,C$8))&gt;B21),(MAX(INDEX(OUTPUT_rawdata,C$7):INDEX(OUTPUT_rawdata,C$8))&lt;B21)),0,PERCENTRANK(INDEX(OUTPUT_rawdata,C$7):INDEX(OUTPUT_rawdata,C$8),B21))),4)</f>
        <v>0.73499999999999999</v>
      </c>
      <c r="D21" s="117">
        <f t="shared" ca="1" si="4"/>
        <v>0.32800000000000001</v>
      </c>
      <c r="E21" s="117">
        <f t="shared" ca="1" si="3"/>
        <v>3</v>
      </c>
      <c r="F21" s="118">
        <v>1.9</v>
      </c>
      <c r="H21" s="117">
        <f t="shared" ca="1" si="0"/>
        <v>21.080640000000017</v>
      </c>
      <c r="I21" s="117">
        <f t="shared" ref="I21:I28" ca="1" si="5">I20</f>
        <v>0</v>
      </c>
    </row>
    <row r="22" spans="1:9" x14ac:dyDescent="0.25">
      <c r="A22" s="117">
        <v>12</v>
      </c>
      <c r="B22" s="117">
        <f t="shared" ca="1" si="2"/>
        <v>66.862500000000011</v>
      </c>
      <c r="C22" s="117">
        <f ca="1">ROUND(IF(AND((MIN(INDEX(OUTPUT_rawdata,C$7):INDEX(OUTPUT_rawdata,C$8))&gt;B21),(MAX(INDEX(OUTPUT_rawdata,C$7):INDEX(OUTPUT_rawdata,C$8))&lt;B22)),100,IF(OR((MIN(INDEX(OUTPUT_rawdata,C$7):INDEX(OUTPUT_rawdata,C$8))&gt;B22),(MAX(INDEX(OUTPUT_rawdata,C$7):INDEX(OUTPUT_rawdata,C$8))&lt;B22)),0,PERCENTRANK(INDEX(OUTPUT_rawdata,C$7):INDEX(OUTPUT_rawdata,C$8),B22))),4)</f>
        <v>0.97</v>
      </c>
      <c r="D22" s="117">
        <f t="shared" ca="1" si="4"/>
        <v>0.23499999999999999</v>
      </c>
      <c r="E22" s="117">
        <f t="shared" ca="1" si="3"/>
        <v>4</v>
      </c>
      <c r="F22" s="118">
        <v>2</v>
      </c>
      <c r="H22" s="117">
        <f t="shared" ca="1" si="0"/>
        <v>21.585120000000018</v>
      </c>
      <c r="I22" s="117">
        <f t="shared" ca="1" si="5"/>
        <v>0</v>
      </c>
    </row>
    <row r="23" spans="1:9" x14ac:dyDescent="0.25">
      <c r="A23" s="117">
        <v>13</v>
      </c>
      <c r="B23" s="117">
        <f t="shared" ca="1" si="2"/>
        <v>66.862500000000011</v>
      </c>
      <c r="C23" s="117">
        <f ca="1">ROUND(IF(AND((MIN(INDEX(OUTPUT_rawdata,C$7):INDEX(OUTPUT_rawdata,C$8))&gt;B22),(MAX(INDEX(OUTPUT_rawdata,C$7):INDEX(OUTPUT_rawdata,C$8))&lt;B23)),100,IF(OR((MIN(INDEX(OUTPUT_rawdata,C$7):INDEX(OUTPUT_rawdata,C$8))&gt;B23),(MAX(INDEX(OUTPUT_rawdata,C$7):INDEX(OUTPUT_rawdata,C$8))&lt;B23)),0,PERCENTRANK(INDEX(OUTPUT_rawdata,C$7):INDEX(OUTPUT_rawdata,C$8),B23))),4)</f>
        <v>0.97</v>
      </c>
      <c r="D23" s="117">
        <f t="shared" ca="1" si="4"/>
        <v>0.23499999999999999</v>
      </c>
      <c r="E23" s="117">
        <f t="shared" ca="1" si="3"/>
        <v>4</v>
      </c>
      <c r="F23" s="118">
        <v>2.1</v>
      </c>
      <c r="G23" s="117">
        <f ca="1">ROUND(B$13,5)</f>
        <v>12</v>
      </c>
      <c r="H23" s="117">
        <f t="shared" ca="1" si="0"/>
        <v>22.089600000000019</v>
      </c>
      <c r="I23" s="117">
        <f t="shared" ca="1" si="5"/>
        <v>0</v>
      </c>
    </row>
    <row r="24" spans="1:9" x14ac:dyDescent="0.25">
      <c r="A24" s="117">
        <v>14</v>
      </c>
      <c r="B24" s="117">
        <f t="shared" ca="1" si="2"/>
        <v>66.862500000000011</v>
      </c>
      <c r="C24" s="117">
        <f ca="1">ROUND(IF(AND((MIN(INDEX(OUTPUT_rawdata,C$7):INDEX(OUTPUT_rawdata,C$8))&gt;B23),(MAX(INDEX(OUTPUT_rawdata,C$7):INDEX(OUTPUT_rawdata,C$8))&lt;B24)),100,IF(OR((MIN(INDEX(OUTPUT_rawdata,C$7):INDEX(OUTPUT_rawdata,C$8))&gt;B24),(MAX(INDEX(OUTPUT_rawdata,C$7):INDEX(OUTPUT_rawdata,C$8))&lt;B24)),0,PERCENTRANK(INDEX(OUTPUT_rawdata,C$7):INDEX(OUTPUT_rawdata,C$8),B24))),4)</f>
        <v>0.97</v>
      </c>
      <c r="D24" s="117">
        <f t="shared" ca="1" si="4"/>
        <v>0.23499999999999999</v>
      </c>
      <c r="E24" s="117">
        <f t="shared" ca="1" si="3"/>
        <v>4</v>
      </c>
      <c r="F24" s="118">
        <v>2.2000000000000002</v>
      </c>
      <c r="H24" s="117">
        <f t="shared" ca="1" si="0"/>
        <v>22.594080000000019</v>
      </c>
      <c r="I24" s="117">
        <f t="shared" ca="1" si="5"/>
        <v>0</v>
      </c>
    </row>
    <row r="25" spans="1:9" x14ac:dyDescent="0.25">
      <c r="A25" s="117">
        <v>15</v>
      </c>
      <c r="B25" s="117">
        <f t="shared" ca="1" si="2"/>
        <v>85.15</v>
      </c>
      <c r="C25" s="117">
        <f ca="1">ROUND(IF(AND((MIN(INDEX(OUTPUT_rawdata,C$7):INDEX(OUTPUT_rawdata,C$8))&gt;B24),(MAX(INDEX(OUTPUT_rawdata,C$7):INDEX(OUTPUT_rawdata,C$8))&lt;B25)),100,IF(OR((MIN(INDEX(OUTPUT_rawdata,C$7):INDEX(OUTPUT_rawdata,C$8))&gt;B25),(MAX(INDEX(OUTPUT_rawdata,C$7):INDEX(OUTPUT_rawdata,C$8))&lt;B25)),0,PERCENTRANK(INDEX(OUTPUT_rawdata,C$7):INDEX(OUTPUT_rawdata,C$8),B25))),4)</f>
        <v>0.97799999999999998</v>
      </c>
      <c r="D25" s="117">
        <f t="shared" ca="1" si="4"/>
        <v>8.0000000000000071E-3</v>
      </c>
      <c r="E25" s="117">
        <f t="shared" ca="1" si="3"/>
        <v>5</v>
      </c>
      <c r="F25" s="118">
        <v>2.2999999999999998</v>
      </c>
      <c r="H25" s="117">
        <f t="shared" ca="1" si="0"/>
        <v>23.09856000000002</v>
      </c>
      <c r="I25" s="117">
        <f t="shared" ca="1" si="5"/>
        <v>0</v>
      </c>
    </row>
    <row r="26" spans="1:9" x14ac:dyDescent="0.25">
      <c r="A26" s="117">
        <v>16</v>
      </c>
      <c r="B26" s="117">
        <f t="shared" ca="1" si="2"/>
        <v>85.15</v>
      </c>
      <c r="C26" s="117">
        <f ca="1">ROUND(IF(AND((MIN(INDEX(OUTPUT_rawdata,C$7):INDEX(OUTPUT_rawdata,C$8))&gt;B25),(MAX(INDEX(OUTPUT_rawdata,C$7):INDEX(OUTPUT_rawdata,C$8))&lt;B26)),100,IF(OR((MIN(INDEX(OUTPUT_rawdata,C$7):INDEX(OUTPUT_rawdata,C$8))&gt;B26),(MAX(INDEX(OUTPUT_rawdata,C$7):INDEX(OUTPUT_rawdata,C$8))&lt;B26)),0,PERCENTRANK(INDEX(OUTPUT_rawdata,C$7):INDEX(OUTPUT_rawdata,C$8),B26))),4)</f>
        <v>0.97799999999999998</v>
      </c>
      <c r="D26" s="117">
        <f t="shared" ca="1" si="4"/>
        <v>8.0000000000000071E-3</v>
      </c>
      <c r="E26" s="117">
        <f t="shared" ca="1" si="3"/>
        <v>5</v>
      </c>
      <c r="F26" s="118">
        <v>2.4</v>
      </c>
      <c r="H26" s="117">
        <f t="shared" ca="1" si="0"/>
        <v>23.603040000000021</v>
      </c>
      <c r="I26" s="117">
        <f t="shared" ca="1" si="5"/>
        <v>0</v>
      </c>
    </row>
    <row r="27" spans="1:9" x14ac:dyDescent="0.25">
      <c r="A27" s="117">
        <v>17</v>
      </c>
      <c r="B27" s="117">
        <f ca="1">IF(E27=E26,B26,B26+C$5)</f>
        <v>85.15</v>
      </c>
      <c r="C27" s="117">
        <f ca="1">ROUND(IF(AND((MIN(INDEX(OUTPUT_rawdata,C$7):INDEX(OUTPUT_rawdata,C$8))&gt;B26),(MAX(INDEX(OUTPUT_rawdata,C$7):INDEX(OUTPUT_rawdata,C$8))&lt;B27)),100,IF(OR((MIN(INDEX(OUTPUT_rawdata,C$7):INDEX(OUTPUT_rawdata,C$8))&gt;B27),(MAX(INDEX(OUTPUT_rawdata,C$7):INDEX(OUTPUT_rawdata,C$8))&lt;B27)),0,PERCENTRANK(INDEX(OUTPUT_rawdata,C$7):INDEX(OUTPUT_rawdata,C$8),B27))),4)</f>
        <v>0.97799999999999998</v>
      </c>
      <c r="D27" s="117">
        <f t="shared" ca="1" si="4"/>
        <v>8.0000000000000071E-3</v>
      </c>
      <c r="E27" s="117">
        <f t="shared" ca="1" si="3"/>
        <v>5</v>
      </c>
      <c r="F27" s="118">
        <v>2.5</v>
      </c>
      <c r="H27" s="117">
        <f t="shared" ca="1" si="0"/>
        <v>24.107520000000022</v>
      </c>
      <c r="I27" s="117">
        <f t="shared" ca="1" si="5"/>
        <v>0</v>
      </c>
    </row>
    <row r="28" spans="1:9" x14ac:dyDescent="0.25">
      <c r="A28" s="117">
        <v>18</v>
      </c>
      <c r="B28" s="117">
        <f t="shared" ca="1" si="2"/>
        <v>85.15</v>
      </c>
      <c r="C28" s="117">
        <f ca="1">ROUND(IF(AND((MIN(INDEX(OUTPUT_rawdata,C$7):INDEX(OUTPUT_rawdata,C$8))&gt;B27),(MAX(INDEX(OUTPUT_rawdata,C$7):INDEX(OUTPUT_rawdata,C$8))&lt;B28)),100,IF(OR((MIN(INDEX(OUTPUT_rawdata,C$7):INDEX(OUTPUT_rawdata,C$8))&gt;B28),(MAX(INDEX(OUTPUT_rawdata,C$7):INDEX(OUTPUT_rawdata,C$8))&lt;B28)),0,PERCENTRANK(INDEX(OUTPUT_rawdata,C$7):INDEX(OUTPUT_rawdata,C$8),B28))),4)</f>
        <v>0.97799999999999998</v>
      </c>
      <c r="D28" s="117">
        <f t="shared" ca="1" si="4"/>
        <v>8.0000000000000071E-3</v>
      </c>
      <c r="E28" s="117">
        <f t="shared" ca="1" si="3"/>
        <v>5</v>
      </c>
      <c r="F28" s="118">
        <v>2.6</v>
      </c>
      <c r="H28" s="117">
        <f t="shared" ca="1" si="0"/>
        <v>24.612000000000023</v>
      </c>
      <c r="I28" s="117">
        <f t="shared" ca="1" si="5"/>
        <v>0</v>
      </c>
    </row>
    <row r="29" spans="1:9" x14ac:dyDescent="0.25">
      <c r="A29" s="117">
        <v>19</v>
      </c>
      <c r="B29" s="117">
        <f t="shared" ca="1" si="2"/>
        <v>103.4375</v>
      </c>
      <c r="C29" s="117">
        <f ca="1">ROUND(IF(AND((MIN(INDEX(OUTPUT_rawdata,C$7):INDEX(OUTPUT_rawdata,C$8))&gt;B28),(MAX(INDEX(OUTPUT_rawdata,C$7):INDEX(OUTPUT_rawdata,C$8))&lt;B29)),100,IF(OR((MIN(INDEX(OUTPUT_rawdata,C$7):INDEX(OUTPUT_rawdata,C$8))&gt;B29),(MAX(INDEX(OUTPUT_rawdata,C$7):INDEX(OUTPUT_rawdata,C$8))&lt;B29)),0,PERCENTRANK(INDEX(OUTPUT_rawdata,C$7):INDEX(OUTPUT_rawdata,C$8),B29))),4)</f>
        <v>0.98499999999999999</v>
      </c>
      <c r="D29" s="117">
        <f t="shared" ca="1" si="4"/>
        <v>7.0000000000000062E-3</v>
      </c>
      <c r="E29" s="117">
        <f t="shared" ca="1" si="3"/>
        <v>6</v>
      </c>
      <c r="F29" s="118">
        <v>2.7</v>
      </c>
      <c r="H29" s="117">
        <f t="shared" ca="1" si="0"/>
        <v>25.116480000000024</v>
      </c>
      <c r="I29" s="117">
        <f ca="1">D14</f>
        <v>0.40699999999999997</v>
      </c>
    </row>
    <row r="30" spans="1:9" x14ac:dyDescent="0.25">
      <c r="A30" s="117">
        <v>20</v>
      </c>
      <c r="B30" s="117">
        <f t="shared" ca="1" si="2"/>
        <v>103.4375</v>
      </c>
      <c r="C30" s="117">
        <f ca="1">ROUND(IF(AND((MIN(INDEX(OUTPUT_rawdata,C$7):INDEX(OUTPUT_rawdata,C$8))&gt;B29),(MAX(INDEX(OUTPUT_rawdata,C$7):INDEX(OUTPUT_rawdata,C$8))&lt;B30)),100,IF(OR((MIN(INDEX(OUTPUT_rawdata,C$7):INDEX(OUTPUT_rawdata,C$8))&gt;B30),(MAX(INDEX(OUTPUT_rawdata,C$7):INDEX(OUTPUT_rawdata,C$8))&lt;B30)),0,PERCENTRANK(INDEX(OUTPUT_rawdata,C$7):INDEX(OUTPUT_rawdata,C$8),B30))),4)</f>
        <v>0.98499999999999999</v>
      </c>
      <c r="D30" s="117">
        <f t="shared" ca="1" si="4"/>
        <v>7.0000000000000062E-3</v>
      </c>
      <c r="E30" s="117">
        <f t="shared" ca="1" si="3"/>
        <v>6</v>
      </c>
      <c r="F30" s="118">
        <v>2.8</v>
      </c>
      <c r="H30" s="117">
        <f t="shared" ca="1" si="0"/>
        <v>25.620960000000025</v>
      </c>
      <c r="I30" s="117">
        <f ca="1">I29</f>
        <v>0.40699999999999997</v>
      </c>
    </row>
    <row r="31" spans="1:9" x14ac:dyDescent="0.25">
      <c r="A31" s="117">
        <v>21</v>
      </c>
      <c r="B31" s="117">
        <f t="shared" ca="1" si="2"/>
        <v>103.4375</v>
      </c>
      <c r="C31" s="117">
        <f ca="1">ROUND(IF(AND((MIN(INDEX(OUTPUT_rawdata,C$7):INDEX(OUTPUT_rawdata,C$8))&gt;B30),(MAX(INDEX(OUTPUT_rawdata,C$7):INDEX(OUTPUT_rawdata,C$8))&lt;B31)),100,IF(OR((MIN(INDEX(OUTPUT_rawdata,C$7):INDEX(OUTPUT_rawdata,C$8))&gt;B31),(MAX(INDEX(OUTPUT_rawdata,C$7):INDEX(OUTPUT_rawdata,C$8))&lt;B31)),0,PERCENTRANK(INDEX(OUTPUT_rawdata,C$7):INDEX(OUTPUT_rawdata,C$8),B31))),4)</f>
        <v>0.98499999999999999</v>
      </c>
      <c r="D31" s="117">
        <f t="shared" ca="1" si="4"/>
        <v>7.0000000000000062E-3</v>
      </c>
      <c r="E31" s="117">
        <f t="shared" ca="1" si="3"/>
        <v>6</v>
      </c>
      <c r="F31" s="118">
        <v>2.9</v>
      </c>
      <c r="H31" s="117">
        <f t="shared" ca="1" si="0"/>
        <v>26.125440000000026</v>
      </c>
      <c r="I31" s="117">
        <f t="shared" ref="I31:I38" ca="1" si="6">I30</f>
        <v>0.40699999999999997</v>
      </c>
    </row>
    <row r="32" spans="1:9" x14ac:dyDescent="0.25">
      <c r="A32" s="117">
        <v>22</v>
      </c>
      <c r="B32" s="117">
        <f t="shared" ca="1" si="2"/>
        <v>103.4375</v>
      </c>
      <c r="C32" s="117">
        <f ca="1">ROUND(IF(AND((MIN(INDEX(OUTPUT_rawdata,C$7):INDEX(OUTPUT_rawdata,C$8))&gt;B31),(MAX(INDEX(OUTPUT_rawdata,C$7):INDEX(OUTPUT_rawdata,C$8))&lt;B32)),100,IF(OR((MIN(INDEX(OUTPUT_rawdata,C$7):INDEX(OUTPUT_rawdata,C$8))&gt;B32),(MAX(INDEX(OUTPUT_rawdata,C$7):INDEX(OUTPUT_rawdata,C$8))&lt;B32)),0,PERCENTRANK(INDEX(OUTPUT_rawdata,C$7):INDEX(OUTPUT_rawdata,C$8),B32))),4)</f>
        <v>0.98499999999999999</v>
      </c>
      <c r="D32" s="117">
        <f t="shared" ca="1" si="4"/>
        <v>7.0000000000000062E-3</v>
      </c>
      <c r="E32" s="117">
        <f t="shared" ca="1" si="3"/>
        <v>6</v>
      </c>
      <c r="F32" s="118">
        <v>3</v>
      </c>
      <c r="H32" s="117">
        <f t="shared" ca="1" si="0"/>
        <v>26.629920000000027</v>
      </c>
      <c r="I32" s="117">
        <f t="shared" ca="1" si="6"/>
        <v>0.40699999999999997</v>
      </c>
    </row>
    <row r="33" spans="1:9" x14ac:dyDescent="0.25">
      <c r="A33" s="117">
        <v>23</v>
      </c>
      <c r="B33" s="117">
        <f t="shared" ca="1" si="2"/>
        <v>121.72499999999999</v>
      </c>
      <c r="C33" s="117">
        <f ca="1">ROUND(IF(AND((MIN(INDEX(OUTPUT_rawdata,C$7):INDEX(OUTPUT_rawdata,C$8))&gt;B32),(MAX(INDEX(OUTPUT_rawdata,C$7):INDEX(OUTPUT_rawdata,C$8))&lt;B33)),100,IF(OR((MIN(INDEX(OUTPUT_rawdata,C$7):INDEX(OUTPUT_rawdata,C$8))&gt;B33),(MAX(INDEX(OUTPUT_rawdata,C$7):INDEX(OUTPUT_rawdata,C$8))&lt;B33)),0,PERCENTRANK(INDEX(OUTPUT_rawdata,C$7):INDEX(OUTPUT_rawdata,C$8),B33))),4)</f>
        <v>0.99099999999999999</v>
      </c>
      <c r="D33" s="117">
        <f t="shared" ca="1" si="4"/>
        <v>6.0000000000000053E-3</v>
      </c>
      <c r="E33" s="117">
        <f t="shared" ca="1" si="3"/>
        <v>7</v>
      </c>
      <c r="F33" s="118">
        <v>3.1</v>
      </c>
      <c r="G33" s="117">
        <f ca="1">ROUND(B$14,5)</f>
        <v>30.287500000000001</v>
      </c>
      <c r="H33" s="117">
        <f t="shared" ca="1" si="0"/>
        <v>27.134400000000028</v>
      </c>
      <c r="I33" s="117">
        <f t="shared" ca="1" si="6"/>
        <v>0.40699999999999997</v>
      </c>
    </row>
    <row r="34" spans="1:9" x14ac:dyDescent="0.25">
      <c r="A34" s="117">
        <v>24</v>
      </c>
      <c r="B34" s="117">
        <f t="shared" ca="1" si="2"/>
        <v>121.72499999999999</v>
      </c>
      <c r="C34" s="117">
        <f ca="1">ROUND(IF(AND((MIN(INDEX(OUTPUT_rawdata,C$7):INDEX(OUTPUT_rawdata,C$8))&gt;B33),(MAX(INDEX(OUTPUT_rawdata,C$7):INDEX(OUTPUT_rawdata,C$8))&lt;B34)),100,IF(OR((MIN(INDEX(OUTPUT_rawdata,C$7):INDEX(OUTPUT_rawdata,C$8))&gt;B34),(MAX(INDEX(OUTPUT_rawdata,C$7):INDEX(OUTPUT_rawdata,C$8))&lt;B34)),0,PERCENTRANK(INDEX(OUTPUT_rawdata,C$7):INDEX(OUTPUT_rawdata,C$8),B34))),4)</f>
        <v>0.99099999999999999</v>
      </c>
      <c r="D34" s="117">
        <f t="shared" ca="1" si="4"/>
        <v>6.0000000000000053E-3</v>
      </c>
      <c r="E34" s="117">
        <f t="shared" ca="1" si="3"/>
        <v>7</v>
      </c>
      <c r="F34" s="118">
        <v>3.2</v>
      </c>
      <c r="H34" s="117">
        <f t="shared" ca="1" si="0"/>
        <v>27.638880000000029</v>
      </c>
      <c r="I34" s="117">
        <f t="shared" ca="1" si="6"/>
        <v>0.40699999999999997</v>
      </c>
    </row>
    <row r="35" spans="1:9" x14ac:dyDescent="0.25">
      <c r="A35" s="117">
        <v>25</v>
      </c>
      <c r="B35" s="117">
        <f t="shared" ca="1" si="2"/>
        <v>121.72499999999999</v>
      </c>
      <c r="C35" s="117">
        <f ca="1">ROUND(IF(AND((MIN(INDEX(OUTPUT_rawdata,C$7):INDEX(OUTPUT_rawdata,C$8))&gt;B34),(MAX(INDEX(OUTPUT_rawdata,C$7):INDEX(OUTPUT_rawdata,C$8))&lt;B35)),100,IF(OR((MIN(INDEX(OUTPUT_rawdata,C$7):INDEX(OUTPUT_rawdata,C$8))&gt;B35),(MAX(INDEX(OUTPUT_rawdata,C$7):INDEX(OUTPUT_rawdata,C$8))&lt;B35)),0,PERCENTRANK(INDEX(OUTPUT_rawdata,C$7):INDEX(OUTPUT_rawdata,C$8),B35))),4)</f>
        <v>0.99099999999999999</v>
      </c>
      <c r="D35" s="117">
        <f t="shared" ca="1" si="4"/>
        <v>6.0000000000000053E-3</v>
      </c>
      <c r="E35" s="117">
        <f t="shared" ca="1" si="3"/>
        <v>7</v>
      </c>
      <c r="F35" s="118">
        <v>3.3</v>
      </c>
      <c r="H35" s="117">
        <f t="shared" ca="1" si="0"/>
        <v>28.14336000000003</v>
      </c>
      <c r="I35" s="117">
        <f t="shared" ca="1" si="6"/>
        <v>0.40699999999999997</v>
      </c>
    </row>
    <row r="36" spans="1:9" x14ac:dyDescent="0.25">
      <c r="A36" s="117">
        <v>26</v>
      </c>
      <c r="B36" s="117">
        <f t="shared" ca="1" si="2"/>
        <v>121.72499999999999</v>
      </c>
      <c r="C36" s="117">
        <f ca="1">ROUND(IF(AND((MIN(INDEX(OUTPUT_rawdata,C$7):INDEX(OUTPUT_rawdata,C$8))&gt;B35),(MAX(INDEX(OUTPUT_rawdata,C$7):INDEX(OUTPUT_rawdata,C$8))&lt;B36)),100,IF(OR((MIN(INDEX(OUTPUT_rawdata,C$7):INDEX(OUTPUT_rawdata,C$8))&gt;B36),(MAX(INDEX(OUTPUT_rawdata,C$7):INDEX(OUTPUT_rawdata,C$8))&lt;B36)),0,PERCENTRANK(INDEX(OUTPUT_rawdata,C$7):INDEX(OUTPUT_rawdata,C$8),B36))),4)</f>
        <v>0.99099999999999999</v>
      </c>
      <c r="D36" s="117">
        <f t="shared" ca="1" si="4"/>
        <v>6.0000000000000053E-3</v>
      </c>
      <c r="E36" s="117">
        <f t="shared" ca="1" si="3"/>
        <v>7</v>
      </c>
      <c r="F36" s="118">
        <v>3.4</v>
      </c>
      <c r="H36" s="117">
        <f t="shared" ca="1" si="0"/>
        <v>28.647840000000031</v>
      </c>
      <c r="I36" s="117">
        <f t="shared" ca="1" si="6"/>
        <v>0.40699999999999997</v>
      </c>
    </row>
    <row r="37" spans="1:9" x14ac:dyDescent="0.25">
      <c r="A37" s="117">
        <v>27</v>
      </c>
      <c r="B37" s="117">
        <f t="shared" ca="1" si="2"/>
        <v>140.01249999999999</v>
      </c>
      <c r="C37" s="117">
        <f ca="1">ROUND(IF(AND((MIN(INDEX(OUTPUT_rawdata,C$7):INDEX(OUTPUT_rawdata,C$8))&gt;B36),(MAX(INDEX(OUTPUT_rawdata,C$7):INDEX(OUTPUT_rawdata,C$8))&lt;B37)),100,IF(OR((MIN(INDEX(OUTPUT_rawdata,C$7):INDEX(OUTPUT_rawdata,C$8))&gt;B37),(MAX(INDEX(OUTPUT_rawdata,C$7):INDEX(OUTPUT_rawdata,C$8))&lt;B37)),0,PERCENTRANK(INDEX(OUTPUT_rawdata,C$7):INDEX(OUTPUT_rawdata,C$8),B37))),4)</f>
        <v>0.998</v>
      </c>
      <c r="D37" s="117">
        <f t="shared" ca="1" si="4"/>
        <v>7.0000000000000062E-3</v>
      </c>
      <c r="E37" s="117">
        <f t="shared" ca="1" si="3"/>
        <v>8</v>
      </c>
      <c r="F37" s="118">
        <v>3.5</v>
      </c>
      <c r="H37" s="117">
        <f t="shared" ca="1" si="0"/>
        <v>29.152320000000032</v>
      </c>
      <c r="I37" s="117">
        <f t="shared" ca="1" si="6"/>
        <v>0.40699999999999997</v>
      </c>
    </row>
    <row r="38" spans="1:9" x14ac:dyDescent="0.25">
      <c r="A38" s="117">
        <v>28</v>
      </c>
      <c r="B38" s="117">
        <f t="shared" ca="1" si="2"/>
        <v>140.01249999999999</v>
      </c>
      <c r="C38" s="117">
        <f ca="1">ROUND(IF(AND((MIN(INDEX(OUTPUT_rawdata,C$7):INDEX(OUTPUT_rawdata,C$8))&gt;B37),(MAX(INDEX(OUTPUT_rawdata,C$7):INDEX(OUTPUT_rawdata,C$8))&lt;B38)),100,IF(OR((MIN(INDEX(OUTPUT_rawdata,C$7):INDEX(OUTPUT_rawdata,C$8))&gt;B38),(MAX(INDEX(OUTPUT_rawdata,C$7):INDEX(OUTPUT_rawdata,C$8))&lt;B38)),0,PERCENTRANK(INDEX(OUTPUT_rawdata,C$7):INDEX(OUTPUT_rawdata,C$8),B38))),4)</f>
        <v>0.998</v>
      </c>
      <c r="D38" s="117">
        <f t="shared" ca="1" si="4"/>
        <v>7.0000000000000062E-3</v>
      </c>
      <c r="E38" s="117">
        <f t="shared" ca="1" si="3"/>
        <v>8</v>
      </c>
      <c r="F38" s="118">
        <v>3.6</v>
      </c>
      <c r="H38" s="117">
        <f t="shared" ca="1" si="0"/>
        <v>29.656800000000032</v>
      </c>
      <c r="I38" s="117">
        <f t="shared" ca="1" si="6"/>
        <v>0.40699999999999997</v>
      </c>
    </row>
    <row r="39" spans="1:9" x14ac:dyDescent="0.25">
      <c r="A39" s="117">
        <v>29</v>
      </c>
      <c r="B39" s="117">
        <f t="shared" ca="1" si="2"/>
        <v>140.01249999999999</v>
      </c>
      <c r="C39" s="117">
        <f ca="1">ROUND(IF(AND((MIN(INDEX(OUTPUT_rawdata,C$7):INDEX(OUTPUT_rawdata,C$8))&gt;B38),(MAX(INDEX(OUTPUT_rawdata,C$7):INDEX(OUTPUT_rawdata,C$8))&lt;B39)),100,IF(OR((MIN(INDEX(OUTPUT_rawdata,C$7):INDEX(OUTPUT_rawdata,C$8))&gt;B39),(MAX(INDEX(OUTPUT_rawdata,C$7):INDEX(OUTPUT_rawdata,C$8))&lt;B39)),0,PERCENTRANK(INDEX(OUTPUT_rawdata,C$7):INDEX(OUTPUT_rawdata,C$8),B39))),4)</f>
        <v>0.998</v>
      </c>
      <c r="D39" s="117">
        <f t="shared" ca="1" si="4"/>
        <v>7.0000000000000062E-3</v>
      </c>
      <c r="E39" s="117">
        <f t="shared" ca="1" si="3"/>
        <v>8</v>
      </c>
      <c r="F39" s="118">
        <v>3.7</v>
      </c>
      <c r="H39" s="117">
        <f t="shared" ca="1" si="0"/>
        <v>30.161280000000033</v>
      </c>
      <c r="I39" s="117">
        <f ca="1">D15</f>
        <v>0.40699999999999997</v>
      </c>
    </row>
    <row r="40" spans="1:9" x14ac:dyDescent="0.25">
      <c r="A40" s="117">
        <v>30</v>
      </c>
      <c r="B40" s="117">
        <f t="shared" ca="1" si="2"/>
        <v>158.29999999999998</v>
      </c>
      <c r="C40" s="117">
        <f ca="1">ROUND(IF(AND((MIN(INDEX(OUTPUT_rawdata,C$7):INDEX(OUTPUT_rawdata,C$8))&gt;B39),(MAX(INDEX(OUTPUT_rawdata,C$7):INDEX(OUTPUT_rawdata,C$8))&lt;B40)),100,IF(OR((MIN(INDEX(OUTPUT_rawdata,C$7):INDEX(OUTPUT_rawdata,C$8))&gt;B40),(MAX(INDEX(OUTPUT_rawdata,C$7):INDEX(OUTPUT_rawdata,C$8))&lt;B40)),0,PERCENTRANK(INDEX(OUTPUT_rawdata,C$7):INDEX(OUTPUT_rawdata,C$8),B40))),4)</f>
        <v>0</v>
      </c>
      <c r="D40" s="117">
        <f t="shared" ca="1" si="4"/>
        <v>-0.998</v>
      </c>
      <c r="E40" s="117">
        <f t="shared" ca="1" si="3"/>
        <v>9</v>
      </c>
      <c r="F40" s="118">
        <v>3.8</v>
      </c>
      <c r="H40" s="117">
        <f t="shared" ca="1" si="0"/>
        <v>30.665760000000034</v>
      </c>
      <c r="I40" s="117">
        <f ca="1">I39</f>
        <v>0.40699999999999997</v>
      </c>
    </row>
    <row r="41" spans="1:9" x14ac:dyDescent="0.25">
      <c r="F41" s="118">
        <v>3.9</v>
      </c>
      <c r="H41" s="117">
        <f t="shared" ca="1" si="0"/>
        <v>31.170240000000035</v>
      </c>
      <c r="I41" s="117">
        <f t="shared" ref="I41:I48" ca="1" si="7">I40</f>
        <v>0.40699999999999997</v>
      </c>
    </row>
    <row r="42" spans="1:9" x14ac:dyDescent="0.25">
      <c r="F42" s="118">
        <v>4</v>
      </c>
      <c r="H42" s="117">
        <f t="shared" ca="1" si="0"/>
        <v>31.674720000000036</v>
      </c>
      <c r="I42" s="117">
        <f t="shared" ca="1" si="7"/>
        <v>0.40699999999999997</v>
      </c>
    </row>
    <row r="43" spans="1:9" x14ac:dyDescent="0.25">
      <c r="F43" s="118">
        <v>4.0999999999999996</v>
      </c>
      <c r="G43" s="117">
        <f ca="1">ROUND(B$15,5)</f>
        <v>30.287500000000001</v>
      </c>
      <c r="H43" s="117">
        <f t="shared" ca="1" si="0"/>
        <v>32.179200000000037</v>
      </c>
      <c r="I43" s="117">
        <f t="shared" ca="1" si="7"/>
        <v>0.40699999999999997</v>
      </c>
    </row>
    <row r="44" spans="1:9" x14ac:dyDescent="0.25">
      <c r="F44" s="118">
        <v>4.2</v>
      </c>
      <c r="H44" s="117">
        <f t="shared" ca="1" si="0"/>
        <v>32.683680000000038</v>
      </c>
      <c r="I44" s="117">
        <f t="shared" ca="1" si="7"/>
        <v>0.40699999999999997</v>
      </c>
    </row>
    <row r="45" spans="1:9" x14ac:dyDescent="0.25">
      <c r="F45" s="118">
        <v>4.3</v>
      </c>
      <c r="H45" s="117">
        <f t="shared" ca="1" si="0"/>
        <v>33.188160000000039</v>
      </c>
      <c r="I45" s="117">
        <f t="shared" ca="1" si="7"/>
        <v>0.40699999999999997</v>
      </c>
    </row>
    <row r="46" spans="1:9" x14ac:dyDescent="0.25">
      <c r="F46" s="118">
        <v>4.4000000000000004</v>
      </c>
      <c r="H46" s="117">
        <f t="shared" ca="1" si="0"/>
        <v>33.69264000000004</v>
      </c>
      <c r="I46" s="117">
        <f t="shared" ca="1" si="7"/>
        <v>0.40699999999999997</v>
      </c>
    </row>
    <row r="47" spans="1:9" x14ac:dyDescent="0.25">
      <c r="F47" s="118">
        <v>4.5</v>
      </c>
      <c r="H47" s="117">
        <f t="shared" ca="1" si="0"/>
        <v>34.197120000000041</v>
      </c>
      <c r="I47" s="117">
        <f t="shared" ca="1" si="7"/>
        <v>0.40699999999999997</v>
      </c>
    </row>
    <row r="48" spans="1:9" x14ac:dyDescent="0.25">
      <c r="F48" s="118">
        <v>4.5999999999999996</v>
      </c>
      <c r="H48" s="117">
        <f t="shared" ca="1" si="0"/>
        <v>34.701600000000042</v>
      </c>
      <c r="I48" s="117">
        <f t="shared" ca="1" si="7"/>
        <v>0.40699999999999997</v>
      </c>
    </row>
    <row r="49" spans="6:9" x14ac:dyDescent="0.25">
      <c r="F49" s="118">
        <v>4.7</v>
      </c>
      <c r="H49" s="117">
        <f t="shared" ca="1" si="0"/>
        <v>35.206080000000043</v>
      </c>
      <c r="I49" s="117">
        <f ca="1">D16</f>
        <v>0.40699999999999997</v>
      </c>
    </row>
    <row r="50" spans="6:9" x14ac:dyDescent="0.25">
      <c r="F50" s="118">
        <v>4.8</v>
      </c>
      <c r="H50" s="117">
        <f t="shared" ca="1" si="0"/>
        <v>35.710560000000044</v>
      </c>
      <c r="I50" s="117">
        <f ca="1">I49</f>
        <v>0.40699999999999997</v>
      </c>
    </row>
    <row r="51" spans="6:9" x14ac:dyDescent="0.25">
      <c r="F51" s="118">
        <v>4.9000000000000004</v>
      </c>
      <c r="H51" s="117">
        <f t="shared" ca="1" si="0"/>
        <v>36.215040000000045</v>
      </c>
      <c r="I51" s="117">
        <f t="shared" ref="I51:I58" ca="1" si="8">I50</f>
        <v>0.40699999999999997</v>
      </c>
    </row>
    <row r="52" spans="6:9" x14ac:dyDescent="0.25">
      <c r="F52" s="118">
        <v>5</v>
      </c>
      <c r="H52" s="117">
        <f t="shared" ca="1" si="0"/>
        <v>36.719520000000045</v>
      </c>
      <c r="I52" s="117">
        <f t="shared" ca="1" si="8"/>
        <v>0.40699999999999997</v>
      </c>
    </row>
    <row r="53" spans="6:9" x14ac:dyDescent="0.25">
      <c r="F53" s="118">
        <v>5.0999999999999996</v>
      </c>
      <c r="G53" s="117">
        <f ca="1">ROUND(B$16,5)</f>
        <v>30.287500000000001</v>
      </c>
      <c r="H53" s="117">
        <f t="shared" ca="1" si="0"/>
        <v>37.224000000000046</v>
      </c>
      <c r="I53" s="117">
        <f t="shared" ca="1" si="8"/>
        <v>0.40699999999999997</v>
      </c>
    </row>
    <row r="54" spans="6:9" x14ac:dyDescent="0.25">
      <c r="F54" s="118">
        <v>5.2</v>
      </c>
      <c r="H54" s="117">
        <f t="shared" ca="1" si="0"/>
        <v>37.728480000000047</v>
      </c>
      <c r="I54" s="117">
        <f t="shared" ca="1" si="8"/>
        <v>0.40699999999999997</v>
      </c>
    </row>
    <row r="55" spans="6:9" x14ac:dyDescent="0.25">
      <c r="F55" s="118">
        <v>5.3</v>
      </c>
      <c r="H55" s="117">
        <f t="shared" ca="1" si="0"/>
        <v>38.232960000000048</v>
      </c>
      <c r="I55" s="117">
        <f t="shared" ca="1" si="8"/>
        <v>0.40699999999999997</v>
      </c>
    </row>
    <row r="56" spans="6:9" x14ac:dyDescent="0.25">
      <c r="F56" s="118">
        <v>5.4</v>
      </c>
      <c r="H56" s="117">
        <f t="shared" ca="1" si="0"/>
        <v>38.737440000000049</v>
      </c>
      <c r="I56" s="117">
        <f t="shared" ca="1" si="8"/>
        <v>0.40699999999999997</v>
      </c>
    </row>
    <row r="57" spans="6:9" x14ac:dyDescent="0.25">
      <c r="F57" s="118">
        <v>5.5</v>
      </c>
      <c r="H57" s="117">
        <f t="shared" ca="1" si="0"/>
        <v>39.24192000000005</v>
      </c>
      <c r="I57" s="117">
        <f t="shared" ca="1" si="8"/>
        <v>0.40699999999999997</v>
      </c>
    </row>
    <row r="58" spans="6:9" x14ac:dyDescent="0.25">
      <c r="F58" s="118">
        <v>5.6</v>
      </c>
      <c r="H58" s="117">
        <f t="shared" ca="1" si="0"/>
        <v>39.746400000000051</v>
      </c>
      <c r="I58" s="117">
        <f t="shared" ca="1" si="8"/>
        <v>0.40699999999999997</v>
      </c>
    </row>
    <row r="59" spans="6:9" x14ac:dyDescent="0.25">
      <c r="F59" s="118">
        <v>5.7</v>
      </c>
      <c r="H59" s="117">
        <f t="shared" ca="1" si="0"/>
        <v>40.250880000000052</v>
      </c>
      <c r="I59" s="117">
        <f ca="1">D17</f>
        <v>0.40699999999999997</v>
      </c>
    </row>
    <row r="60" spans="6:9" x14ac:dyDescent="0.25">
      <c r="F60" s="118">
        <v>5.8</v>
      </c>
      <c r="H60" s="117">
        <f t="shared" ca="1" si="0"/>
        <v>40.755360000000053</v>
      </c>
      <c r="I60" s="117">
        <f ca="1">I59</f>
        <v>0.40699999999999997</v>
      </c>
    </row>
    <row r="61" spans="6:9" x14ac:dyDescent="0.25">
      <c r="F61" s="118">
        <v>5.9</v>
      </c>
      <c r="H61" s="117">
        <f t="shared" ca="1" si="0"/>
        <v>41.259840000000054</v>
      </c>
      <c r="I61" s="117">
        <f t="shared" ref="I61:I68" ca="1" si="9">I60</f>
        <v>0.40699999999999997</v>
      </c>
    </row>
    <row r="62" spans="6:9" x14ac:dyDescent="0.25">
      <c r="F62" s="118">
        <v>6</v>
      </c>
      <c r="H62" s="117">
        <f t="shared" ca="1" si="0"/>
        <v>41.764320000000055</v>
      </c>
      <c r="I62" s="117">
        <f t="shared" ca="1" si="9"/>
        <v>0.40699999999999997</v>
      </c>
    </row>
    <row r="63" spans="6:9" x14ac:dyDescent="0.25">
      <c r="F63" s="118">
        <v>6.1</v>
      </c>
      <c r="G63" s="117">
        <f ca="1">ROUND(B$17,5)</f>
        <v>30.287500000000001</v>
      </c>
      <c r="H63" s="117">
        <f t="shared" ca="1" si="0"/>
        <v>42.268800000000056</v>
      </c>
      <c r="I63" s="117">
        <f t="shared" ca="1" si="9"/>
        <v>0.40699999999999997</v>
      </c>
    </row>
    <row r="64" spans="6:9" x14ac:dyDescent="0.25">
      <c r="F64" s="118">
        <v>6.2</v>
      </c>
      <c r="H64" s="117">
        <f t="shared" ca="1" si="0"/>
        <v>42.773280000000057</v>
      </c>
      <c r="I64" s="117">
        <f t="shared" ca="1" si="9"/>
        <v>0.40699999999999997</v>
      </c>
    </row>
    <row r="65" spans="6:9" x14ac:dyDescent="0.25">
      <c r="F65" s="118">
        <v>6.3</v>
      </c>
      <c r="H65" s="117">
        <f t="shared" ca="1" si="0"/>
        <v>43.277760000000058</v>
      </c>
      <c r="I65" s="117">
        <f t="shared" ca="1" si="9"/>
        <v>0.40699999999999997</v>
      </c>
    </row>
    <row r="66" spans="6:9" x14ac:dyDescent="0.25">
      <c r="F66" s="118">
        <v>6.4</v>
      </c>
      <c r="H66" s="117">
        <f t="shared" ca="1" si="0"/>
        <v>43.782240000000058</v>
      </c>
      <c r="I66" s="117">
        <f t="shared" ca="1" si="9"/>
        <v>0.40699999999999997</v>
      </c>
    </row>
    <row r="67" spans="6:9" x14ac:dyDescent="0.25">
      <c r="F67" s="118">
        <v>6.5</v>
      </c>
      <c r="H67" s="117">
        <f t="shared" ca="1" si="0"/>
        <v>44.286720000000059</v>
      </c>
      <c r="I67" s="117">
        <f t="shared" ca="1" si="9"/>
        <v>0.40699999999999997</v>
      </c>
    </row>
    <row r="68" spans="6:9" x14ac:dyDescent="0.25">
      <c r="F68" s="118">
        <v>6.6</v>
      </c>
      <c r="H68" s="117">
        <f t="shared" ca="1" si="0"/>
        <v>44.79120000000006</v>
      </c>
      <c r="I68" s="117">
        <f t="shared" ca="1" si="9"/>
        <v>0.40699999999999997</v>
      </c>
    </row>
    <row r="69" spans="6:9" x14ac:dyDescent="0.25">
      <c r="F69" s="118">
        <v>6.7</v>
      </c>
      <c r="H69" s="117">
        <f t="shared" ref="H69:H132" ca="1" si="10">H68+ROUND(C$6,5)</f>
        <v>45.295680000000061</v>
      </c>
      <c r="I69" s="117">
        <f ca="1">D18</f>
        <v>0.32800000000000001</v>
      </c>
    </row>
    <row r="70" spans="6:9" x14ac:dyDescent="0.25">
      <c r="F70" s="118">
        <v>6.8</v>
      </c>
      <c r="H70" s="117">
        <f t="shared" ca="1" si="10"/>
        <v>45.800160000000062</v>
      </c>
      <c r="I70" s="117">
        <f ca="1">I69</f>
        <v>0.32800000000000001</v>
      </c>
    </row>
    <row r="71" spans="6:9" x14ac:dyDescent="0.25">
      <c r="F71" s="118">
        <v>6.9</v>
      </c>
      <c r="H71" s="117">
        <f t="shared" ca="1" si="10"/>
        <v>46.304640000000063</v>
      </c>
      <c r="I71" s="117">
        <f t="shared" ref="I71:I78" ca="1" si="11">I70</f>
        <v>0.32800000000000001</v>
      </c>
    </row>
    <row r="72" spans="6:9" x14ac:dyDescent="0.25">
      <c r="F72" s="118">
        <v>7</v>
      </c>
      <c r="H72" s="117">
        <f t="shared" ca="1" si="10"/>
        <v>46.809120000000064</v>
      </c>
      <c r="I72" s="117">
        <f t="shared" ca="1" si="11"/>
        <v>0.32800000000000001</v>
      </c>
    </row>
    <row r="73" spans="6:9" x14ac:dyDescent="0.25">
      <c r="F73" s="118">
        <v>7.1</v>
      </c>
      <c r="G73" s="117">
        <f ca="1">ROUND(B$18,5)</f>
        <v>48.575000000000003</v>
      </c>
      <c r="H73" s="117">
        <f t="shared" ca="1" si="10"/>
        <v>47.313600000000065</v>
      </c>
      <c r="I73" s="117">
        <f t="shared" ca="1" si="11"/>
        <v>0.32800000000000001</v>
      </c>
    </row>
    <row r="74" spans="6:9" x14ac:dyDescent="0.25">
      <c r="F74" s="118">
        <v>7.2</v>
      </c>
      <c r="H74" s="117">
        <f t="shared" ca="1" si="10"/>
        <v>47.818080000000066</v>
      </c>
      <c r="I74" s="117">
        <f t="shared" ca="1" si="11"/>
        <v>0.32800000000000001</v>
      </c>
    </row>
    <row r="75" spans="6:9" x14ac:dyDescent="0.25">
      <c r="F75" s="118">
        <v>7.3</v>
      </c>
      <c r="H75" s="117">
        <f t="shared" ca="1" si="10"/>
        <v>48.322560000000067</v>
      </c>
      <c r="I75" s="117">
        <f t="shared" ca="1" si="11"/>
        <v>0.32800000000000001</v>
      </c>
    </row>
    <row r="76" spans="6:9" x14ac:dyDescent="0.25">
      <c r="F76" s="118">
        <v>7.4</v>
      </c>
      <c r="H76" s="117">
        <f t="shared" ca="1" si="10"/>
        <v>48.827040000000068</v>
      </c>
      <c r="I76" s="117">
        <f t="shared" ca="1" si="11"/>
        <v>0.32800000000000001</v>
      </c>
    </row>
    <row r="77" spans="6:9" x14ac:dyDescent="0.25">
      <c r="F77" s="118">
        <v>7.5</v>
      </c>
      <c r="H77" s="117">
        <f t="shared" ca="1" si="10"/>
        <v>49.331520000000069</v>
      </c>
      <c r="I77" s="117">
        <f t="shared" ca="1" si="11"/>
        <v>0.32800000000000001</v>
      </c>
    </row>
    <row r="78" spans="6:9" x14ac:dyDescent="0.25">
      <c r="F78" s="118">
        <v>7.6</v>
      </c>
      <c r="H78" s="117">
        <f t="shared" ca="1" si="10"/>
        <v>49.83600000000007</v>
      </c>
      <c r="I78" s="117">
        <f t="shared" ca="1" si="11"/>
        <v>0.32800000000000001</v>
      </c>
    </row>
    <row r="79" spans="6:9" x14ac:dyDescent="0.25">
      <c r="F79" s="118">
        <v>7.7</v>
      </c>
      <c r="H79" s="117">
        <f t="shared" ca="1" si="10"/>
        <v>50.340480000000071</v>
      </c>
      <c r="I79" s="117">
        <f ca="1">D19</f>
        <v>0.32800000000000001</v>
      </c>
    </row>
    <row r="80" spans="6:9" x14ac:dyDescent="0.25">
      <c r="F80" s="118">
        <v>7.8</v>
      </c>
      <c r="H80" s="117">
        <f t="shared" ca="1" si="10"/>
        <v>50.844960000000071</v>
      </c>
      <c r="I80" s="117">
        <f ca="1">I79</f>
        <v>0.32800000000000001</v>
      </c>
    </row>
    <row r="81" spans="6:9" x14ac:dyDescent="0.25">
      <c r="F81" s="118">
        <v>7.9</v>
      </c>
      <c r="H81" s="117">
        <f t="shared" ca="1" si="10"/>
        <v>51.349440000000072</v>
      </c>
      <c r="I81" s="117">
        <f t="shared" ref="I81:I88" ca="1" si="12">I80</f>
        <v>0.32800000000000001</v>
      </c>
    </row>
    <row r="82" spans="6:9" x14ac:dyDescent="0.25">
      <c r="F82" s="118">
        <v>8</v>
      </c>
      <c r="H82" s="117">
        <f t="shared" ca="1" si="10"/>
        <v>51.853920000000073</v>
      </c>
      <c r="I82" s="117">
        <f t="shared" ca="1" si="12"/>
        <v>0.32800000000000001</v>
      </c>
    </row>
    <row r="83" spans="6:9" x14ac:dyDescent="0.25">
      <c r="F83" s="118">
        <v>8.1</v>
      </c>
      <c r="G83" s="117">
        <f ca="1">ROUND(B$19,5)</f>
        <v>48.575000000000003</v>
      </c>
      <c r="H83" s="117">
        <f t="shared" ca="1" si="10"/>
        <v>52.358400000000074</v>
      </c>
      <c r="I83" s="117">
        <f t="shared" ca="1" si="12"/>
        <v>0.32800000000000001</v>
      </c>
    </row>
    <row r="84" spans="6:9" x14ac:dyDescent="0.25">
      <c r="F84" s="118">
        <v>8.1999999999999993</v>
      </c>
      <c r="H84" s="117">
        <f t="shared" ca="1" si="10"/>
        <v>52.862880000000075</v>
      </c>
      <c r="I84" s="117">
        <f t="shared" ca="1" si="12"/>
        <v>0.32800000000000001</v>
      </c>
    </row>
    <row r="85" spans="6:9" x14ac:dyDescent="0.25">
      <c r="F85" s="118">
        <v>8.3000000000000007</v>
      </c>
      <c r="H85" s="117">
        <f t="shared" ca="1" si="10"/>
        <v>53.367360000000076</v>
      </c>
      <c r="I85" s="117">
        <f t="shared" ca="1" si="12"/>
        <v>0.32800000000000001</v>
      </c>
    </row>
    <row r="86" spans="6:9" x14ac:dyDescent="0.25">
      <c r="F86" s="118">
        <v>8.4</v>
      </c>
      <c r="H86" s="117">
        <f t="shared" ca="1" si="10"/>
        <v>53.871840000000077</v>
      </c>
      <c r="I86" s="117">
        <f t="shared" ca="1" si="12"/>
        <v>0.32800000000000001</v>
      </c>
    </row>
    <row r="87" spans="6:9" x14ac:dyDescent="0.25">
      <c r="F87" s="118">
        <v>8.5</v>
      </c>
      <c r="H87" s="117">
        <f t="shared" ca="1" si="10"/>
        <v>54.376320000000078</v>
      </c>
      <c r="I87" s="117">
        <f t="shared" ca="1" si="12"/>
        <v>0.32800000000000001</v>
      </c>
    </row>
    <row r="88" spans="6:9" x14ac:dyDescent="0.25">
      <c r="F88" s="118">
        <v>8.6</v>
      </c>
      <c r="H88" s="117">
        <f t="shared" ca="1" si="10"/>
        <v>54.880800000000079</v>
      </c>
      <c r="I88" s="117">
        <f t="shared" ca="1" si="12"/>
        <v>0.32800000000000001</v>
      </c>
    </row>
    <row r="89" spans="6:9" x14ac:dyDescent="0.25">
      <c r="F89" s="118">
        <v>8.6999999999999993</v>
      </c>
      <c r="H89" s="117">
        <f t="shared" ca="1" si="10"/>
        <v>55.38528000000008</v>
      </c>
      <c r="I89" s="117">
        <f ca="1">D20</f>
        <v>0.32800000000000001</v>
      </c>
    </row>
    <row r="90" spans="6:9" x14ac:dyDescent="0.25">
      <c r="F90" s="118">
        <v>8.8000000000000007</v>
      </c>
      <c r="H90" s="117">
        <f t="shared" ca="1" si="10"/>
        <v>55.889760000000081</v>
      </c>
      <c r="I90" s="117">
        <f ca="1">I89</f>
        <v>0.32800000000000001</v>
      </c>
    </row>
    <row r="91" spans="6:9" x14ac:dyDescent="0.25">
      <c r="F91" s="118">
        <v>8.9</v>
      </c>
      <c r="H91" s="117">
        <f t="shared" ca="1" si="10"/>
        <v>56.394240000000082</v>
      </c>
      <c r="I91" s="117">
        <f t="shared" ref="I91:I98" ca="1" si="13">I90</f>
        <v>0.32800000000000001</v>
      </c>
    </row>
    <row r="92" spans="6:9" x14ac:dyDescent="0.25">
      <c r="F92" s="118">
        <v>9</v>
      </c>
      <c r="H92" s="117">
        <f t="shared" ca="1" si="10"/>
        <v>56.898720000000083</v>
      </c>
      <c r="I92" s="117">
        <f t="shared" ca="1" si="13"/>
        <v>0.32800000000000001</v>
      </c>
    </row>
    <row r="93" spans="6:9" x14ac:dyDescent="0.25">
      <c r="F93" s="118">
        <v>9.1</v>
      </c>
      <c r="G93" s="117">
        <f ca="1">ROUND(B$20,5)</f>
        <v>48.575000000000003</v>
      </c>
      <c r="H93" s="117">
        <f t="shared" ca="1" si="10"/>
        <v>57.403200000000083</v>
      </c>
      <c r="I93" s="117">
        <f t="shared" ca="1" si="13"/>
        <v>0.32800000000000001</v>
      </c>
    </row>
    <row r="94" spans="6:9" x14ac:dyDescent="0.25">
      <c r="F94" s="118">
        <v>9.1999999999999993</v>
      </c>
      <c r="H94" s="117">
        <f t="shared" ca="1" si="10"/>
        <v>57.907680000000084</v>
      </c>
      <c r="I94" s="117">
        <f t="shared" ca="1" si="13"/>
        <v>0.32800000000000001</v>
      </c>
    </row>
    <row r="95" spans="6:9" x14ac:dyDescent="0.25">
      <c r="F95" s="118">
        <v>9.3000000000000007</v>
      </c>
      <c r="H95" s="117">
        <f t="shared" ca="1" si="10"/>
        <v>58.412160000000085</v>
      </c>
      <c r="I95" s="117">
        <f t="shared" ca="1" si="13"/>
        <v>0.32800000000000001</v>
      </c>
    </row>
    <row r="96" spans="6:9" x14ac:dyDescent="0.25">
      <c r="F96" s="118">
        <v>9.4</v>
      </c>
      <c r="H96" s="117">
        <f t="shared" ca="1" si="10"/>
        <v>58.916640000000086</v>
      </c>
      <c r="I96" s="117">
        <f t="shared" ca="1" si="13"/>
        <v>0.32800000000000001</v>
      </c>
    </row>
    <row r="97" spans="6:9" x14ac:dyDescent="0.25">
      <c r="F97" s="118">
        <v>9.5</v>
      </c>
      <c r="H97" s="117">
        <f t="shared" ca="1" si="10"/>
        <v>59.421120000000087</v>
      </c>
      <c r="I97" s="117">
        <f t="shared" ca="1" si="13"/>
        <v>0.32800000000000001</v>
      </c>
    </row>
    <row r="98" spans="6:9" x14ac:dyDescent="0.25">
      <c r="F98" s="118">
        <v>9.6</v>
      </c>
      <c r="H98" s="117">
        <f t="shared" ca="1" si="10"/>
        <v>59.925600000000088</v>
      </c>
      <c r="I98" s="117">
        <f t="shared" ca="1" si="13"/>
        <v>0.32800000000000001</v>
      </c>
    </row>
    <row r="99" spans="6:9" x14ac:dyDescent="0.25">
      <c r="F99" s="118">
        <v>9.6999999999999993</v>
      </c>
      <c r="H99" s="117">
        <f t="shared" ca="1" si="10"/>
        <v>60.430080000000089</v>
      </c>
      <c r="I99" s="117">
        <f ca="1">D21</f>
        <v>0.32800000000000001</v>
      </c>
    </row>
    <row r="100" spans="6:9" x14ac:dyDescent="0.25">
      <c r="F100" s="118">
        <v>9.8000000000000007</v>
      </c>
      <c r="H100" s="117">
        <f t="shared" ca="1" si="10"/>
        <v>60.93456000000009</v>
      </c>
      <c r="I100" s="117">
        <f ca="1">I99</f>
        <v>0.32800000000000001</v>
      </c>
    </row>
    <row r="101" spans="6:9" x14ac:dyDescent="0.25">
      <c r="F101" s="118">
        <v>9.9</v>
      </c>
      <c r="H101" s="117">
        <f t="shared" ca="1" si="10"/>
        <v>61.439040000000091</v>
      </c>
      <c r="I101" s="117">
        <f t="shared" ref="I101:I108" ca="1" si="14">I100</f>
        <v>0.32800000000000001</v>
      </c>
    </row>
    <row r="102" spans="6:9" x14ac:dyDescent="0.25">
      <c r="F102" s="118">
        <v>10</v>
      </c>
      <c r="H102" s="117">
        <f t="shared" ca="1" si="10"/>
        <v>61.943520000000092</v>
      </c>
      <c r="I102" s="117">
        <f t="shared" ca="1" si="14"/>
        <v>0.32800000000000001</v>
      </c>
    </row>
    <row r="103" spans="6:9" x14ac:dyDescent="0.25">
      <c r="F103" s="118">
        <v>10.1</v>
      </c>
      <c r="G103" s="117">
        <f ca="1">ROUND(B$21,5)</f>
        <v>48.575000000000003</v>
      </c>
      <c r="H103" s="117">
        <f t="shared" ca="1" si="10"/>
        <v>62.448000000000093</v>
      </c>
      <c r="I103" s="117">
        <f t="shared" ca="1" si="14"/>
        <v>0.32800000000000001</v>
      </c>
    </row>
    <row r="104" spans="6:9" x14ac:dyDescent="0.25">
      <c r="F104" s="118">
        <v>10.199999999999999</v>
      </c>
      <c r="H104" s="117">
        <f t="shared" ca="1" si="10"/>
        <v>62.952480000000094</v>
      </c>
      <c r="I104" s="117">
        <f t="shared" ca="1" si="14"/>
        <v>0.32800000000000001</v>
      </c>
    </row>
    <row r="105" spans="6:9" x14ac:dyDescent="0.25">
      <c r="F105" s="118">
        <v>10.3</v>
      </c>
      <c r="H105" s="117">
        <f t="shared" ca="1" si="10"/>
        <v>63.456960000000095</v>
      </c>
      <c r="I105" s="117">
        <f t="shared" ca="1" si="14"/>
        <v>0.32800000000000001</v>
      </c>
    </row>
    <row r="106" spans="6:9" x14ac:dyDescent="0.25">
      <c r="F106" s="118">
        <v>10.4</v>
      </c>
      <c r="H106" s="117">
        <f t="shared" ca="1" si="10"/>
        <v>63.961440000000096</v>
      </c>
      <c r="I106" s="117">
        <f t="shared" ca="1" si="14"/>
        <v>0.32800000000000001</v>
      </c>
    </row>
    <row r="107" spans="6:9" x14ac:dyDescent="0.25">
      <c r="F107" s="118">
        <v>10.5</v>
      </c>
      <c r="H107" s="117">
        <f t="shared" ca="1" si="10"/>
        <v>64.465920000000096</v>
      </c>
      <c r="I107" s="117">
        <f t="shared" ca="1" si="14"/>
        <v>0.32800000000000001</v>
      </c>
    </row>
    <row r="108" spans="6:9" x14ac:dyDescent="0.25">
      <c r="F108" s="118">
        <v>10.6</v>
      </c>
      <c r="H108" s="117">
        <f t="shared" ca="1" si="10"/>
        <v>64.970400000000097</v>
      </c>
      <c r="I108" s="117">
        <f t="shared" ca="1" si="14"/>
        <v>0.32800000000000001</v>
      </c>
    </row>
    <row r="109" spans="6:9" x14ac:dyDescent="0.25">
      <c r="F109" s="118">
        <v>10.7</v>
      </c>
      <c r="H109" s="117">
        <f t="shared" ca="1" si="10"/>
        <v>65.474880000000098</v>
      </c>
      <c r="I109" s="117">
        <f ca="1">D22</f>
        <v>0.23499999999999999</v>
      </c>
    </row>
    <row r="110" spans="6:9" x14ac:dyDescent="0.25">
      <c r="F110" s="118">
        <v>10.8</v>
      </c>
      <c r="H110" s="117">
        <f t="shared" ca="1" si="10"/>
        <v>65.979360000000099</v>
      </c>
      <c r="I110" s="117">
        <f ca="1">I109</f>
        <v>0.23499999999999999</v>
      </c>
    </row>
    <row r="111" spans="6:9" x14ac:dyDescent="0.25">
      <c r="F111" s="118">
        <v>10.9</v>
      </c>
      <c r="H111" s="117">
        <f t="shared" ca="1" si="10"/>
        <v>66.4838400000001</v>
      </c>
      <c r="I111" s="117">
        <f t="shared" ref="I111:I118" ca="1" si="15">I110</f>
        <v>0.23499999999999999</v>
      </c>
    </row>
    <row r="112" spans="6:9" x14ac:dyDescent="0.25">
      <c r="F112" s="118">
        <v>11</v>
      </c>
      <c r="H112" s="117">
        <f t="shared" ca="1" si="10"/>
        <v>66.988320000000101</v>
      </c>
      <c r="I112" s="117">
        <f t="shared" ca="1" si="15"/>
        <v>0.23499999999999999</v>
      </c>
    </row>
    <row r="113" spans="6:9" x14ac:dyDescent="0.25">
      <c r="F113" s="118">
        <v>11.1</v>
      </c>
      <c r="G113" s="117">
        <f ca="1">ROUND(B$22,5)</f>
        <v>66.862499999999997</v>
      </c>
      <c r="H113" s="117">
        <f t="shared" ca="1" si="10"/>
        <v>67.492800000000102</v>
      </c>
      <c r="I113" s="117">
        <f t="shared" ca="1" si="15"/>
        <v>0.23499999999999999</v>
      </c>
    </row>
    <row r="114" spans="6:9" x14ac:dyDescent="0.25">
      <c r="F114" s="118">
        <v>11.2</v>
      </c>
      <c r="H114" s="117">
        <f t="shared" ca="1" si="10"/>
        <v>67.997280000000103</v>
      </c>
      <c r="I114" s="117">
        <f t="shared" ca="1" si="15"/>
        <v>0.23499999999999999</v>
      </c>
    </row>
    <row r="115" spans="6:9" x14ac:dyDescent="0.25">
      <c r="F115" s="118">
        <v>11.3</v>
      </c>
      <c r="H115" s="117">
        <f t="shared" ca="1" si="10"/>
        <v>68.501760000000104</v>
      </c>
      <c r="I115" s="117">
        <f t="shared" ca="1" si="15"/>
        <v>0.23499999999999999</v>
      </c>
    </row>
    <row r="116" spans="6:9" x14ac:dyDescent="0.25">
      <c r="F116" s="118">
        <v>11.4</v>
      </c>
      <c r="H116" s="117">
        <f t="shared" ca="1" si="10"/>
        <v>69.006240000000105</v>
      </c>
      <c r="I116" s="117">
        <f t="shared" ca="1" si="15"/>
        <v>0.23499999999999999</v>
      </c>
    </row>
    <row r="117" spans="6:9" x14ac:dyDescent="0.25">
      <c r="F117" s="118">
        <v>11.5</v>
      </c>
      <c r="H117" s="117">
        <f t="shared" ca="1" si="10"/>
        <v>69.510720000000106</v>
      </c>
      <c r="I117" s="117">
        <f t="shared" ca="1" si="15"/>
        <v>0.23499999999999999</v>
      </c>
    </row>
    <row r="118" spans="6:9" x14ac:dyDescent="0.25">
      <c r="F118" s="118">
        <v>11.6</v>
      </c>
      <c r="H118" s="117">
        <f t="shared" ca="1" si="10"/>
        <v>70.015200000000107</v>
      </c>
      <c r="I118" s="117">
        <f t="shared" ca="1" si="15"/>
        <v>0.23499999999999999</v>
      </c>
    </row>
    <row r="119" spans="6:9" x14ac:dyDescent="0.25">
      <c r="F119" s="118">
        <v>11.7</v>
      </c>
      <c r="H119" s="117">
        <f t="shared" ca="1" si="10"/>
        <v>70.519680000000108</v>
      </c>
      <c r="I119" s="117">
        <f ca="1">D23</f>
        <v>0.23499999999999999</v>
      </c>
    </row>
    <row r="120" spans="6:9" x14ac:dyDescent="0.25">
      <c r="F120" s="118">
        <v>11.8</v>
      </c>
      <c r="H120" s="117">
        <f t="shared" ca="1" si="10"/>
        <v>71.024160000000109</v>
      </c>
      <c r="I120" s="117">
        <f ca="1">I119</f>
        <v>0.23499999999999999</v>
      </c>
    </row>
    <row r="121" spans="6:9" x14ac:dyDescent="0.25">
      <c r="F121" s="118">
        <v>11.9</v>
      </c>
      <c r="H121" s="117">
        <f t="shared" ca="1" si="10"/>
        <v>71.528640000000109</v>
      </c>
      <c r="I121" s="117">
        <f t="shared" ref="I121:I128" ca="1" si="16">I120</f>
        <v>0.23499999999999999</v>
      </c>
    </row>
    <row r="122" spans="6:9" x14ac:dyDescent="0.25">
      <c r="F122" s="118">
        <v>12</v>
      </c>
      <c r="H122" s="117">
        <f t="shared" ca="1" si="10"/>
        <v>72.03312000000011</v>
      </c>
      <c r="I122" s="117">
        <f t="shared" ca="1" si="16"/>
        <v>0.23499999999999999</v>
      </c>
    </row>
    <row r="123" spans="6:9" x14ac:dyDescent="0.25">
      <c r="F123" s="118">
        <v>12.1</v>
      </c>
      <c r="G123" s="117">
        <f ca="1">ROUND(B$23,5)</f>
        <v>66.862499999999997</v>
      </c>
      <c r="H123" s="117">
        <f t="shared" ca="1" si="10"/>
        <v>72.537600000000111</v>
      </c>
      <c r="I123" s="117">
        <f t="shared" ca="1" si="16"/>
        <v>0.23499999999999999</v>
      </c>
    </row>
    <row r="124" spans="6:9" x14ac:dyDescent="0.25">
      <c r="F124" s="118">
        <v>12.2</v>
      </c>
      <c r="H124" s="117">
        <f t="shared" ca="1" si="10"/>
        <v>73.042080000000112</v>
      </c>
      <c r="I124" s="117">
        <f t="shared" ca="1" si="16"/>
        <v>0.23499999999999999</v>
      </c>
    </row>
    <row r="125" spans="6:9" x14ac:dyDescent="0.25">
      <c r="F125" s="118">
        <v>12.3</v>
      </c>
      <c r="H125" s="117">
        <f t="shared" ca="1" si="10"/>
        <v>73.546560000000113</v>
      </c>
      <c r="I125" s="117">
        <f t="shared" ca="1" si="16"/>
        <v>0.23499999999999999</v>
      </c>
    </row>
    <row r="126" spans="6:9" x14ac:dyDescent="0.25">
      <c r="F126" s="118">
        <v>12.4</v>
      </c>
      <c r="H126" s="117">
        <f t="shared" ca="1" si="10"/>
        <v>74.051040000000114</v>
      </c>
      <c r="I126" s="117">
        <f t="shared" ca="1" si="16"/>
        <v>0.23499999999999999</v>
      </c>
    </row>
    <row r="127" spans="6:9" x14ac:dyDescent="0.25">
      <c r="F127" s="118">
        <v>12.5</v>
      </c>
      <c r="H127" s="117">
        <f t="shared" ca="1" si="10"/>
        <v>74.555520000000115</v>
      </c>
      <c r="I127" s="117">
        <f t="shared" ca="1" si="16"/>
        <v>0.23499999999999999</v>
      </c>
    </row>
    <row r="128" spans="6:9" x14ac:dyDescent="0.25">
      <c r="F128" s="118">
        <v>12.6</v>
      </c>
      <c r="H128" s="117">
        <f t="shared" ca="1" si="10"/>
        <v>75.060000000000116</v>
      </c>
      <c r="I128" s="117">
        <f t="shared" ca="1" si="16"/>
        <v>0.23499999999999999</v>
      </c>
    </row>
    <row r="129" spans="6:9" x14ac:dyDescent="0.25">
      <c r="F129" s="118">
        <v>12.7</v>
      </c>
      <c r="H129" s="117">
        <f t="shared" ca="1" si="10"/>
        <v>75.564480000000117</v>
      </c>
      <c r="I129" s="117">
        <f ca="1">D24</f>
        <v>0.23499999999999999</v>
      </c>
    </row>
    <row r="130" spans="6:9" x14ac:dyDescent="0.25">
      <c r="F130" s="118">
        <v>12.8</v>
      </c>
      <c r="H130" s="117">
        <f t="shared" ca="1" si="10"/>
        <v>76.068960000000118</v>
      </c>
      <c r="I130" s="117">
        <f ca="1">I129</f>
        <v>0.23499999999999999</v>
      </c>
    </row>
    <row r="131" spans="6:9" x14ac:dyDescent="0.25">
      <c r="F131" s="118">
        <v>12.9</v>
      </c>
      <c r="H131" s="117">
        <f t="shared" ca="1" si="10"/>
        <v>76.573440000000119</v>
      </c>
      <c r="I131" s="117">
        <f t="shared" ref="I131:I138" ca="1" si="17">I130</f>
        <v>0.23499999999999999</v>
      </c>
    </row>
    <row r="132" spans="6:9" x14ac:dyDescent="0.25">
      <c r="F132" s="118">
        <v>13</v>
      </c>
      <c r="H132" s="117">
        <f t="shared" ca="1" si="10"/>
        <v>77.07792000000012</v>
      </c>
      <c r="I132" s="117">
        <f t="shared" ca="1" si="17"/>
        <v>0.23499999999999999</v>
      </c>
    </row>
    <row r="133" spans="6:9" x14ac:dyDescent="0.25">
      <c r="F133" s="118">
        <v>13.1</v>
      </c>
      <c r="G133" s="117">
        <f ca="1">ROUND(B$24,5)</f>
        <v>66.862499999999997</v>
      </c>
      <c r="H133" s="117">
        <f t="shared" ref="H133:H196" ca="1" si="18">H132+ROUND(C$6,5)</f>
        <v>77.582400000000121</v>
      </c>
      <c r="I133" s="117">
        <f t="shared" ca="1" si="17"/>
        <v>0.23499999999999999</v>
      </c>
    </row>
    <row r="134" spans="6:9" x14ac:dyDescent="0.25">
      <c r="F134" s="118">
        <v>13.2</v>
      </c>
      <c r="H134" s="117">
        <f t="shared" ca="1" si="18"/>
        <v>78.086880000000122</v>
      </c>
      <c r="I134" s="117">
        <f t="shared" ca="1" si="17"/>
        <v>0.23499999999999999</v>
      </c>
    </row>
    <row r="135" spans="6:9" x14ac:dyDescent="0.25">
      <c r="F135" s="118">
        <v>13.3</v>
      </c>
      <c r="H135" s="117">
        <f t="shared" ca="1" si="18"/>
        <v>78.591360000000122</v>
      </c>
      <c r="I135" s="117">
        <f t="shared" ca="1" si="17"/>
        <v>0.23499999999999999</v>
      </c>
    </row>
    <row r="136" spans="6:9" x14ac:dyDescent="0.25">
      <c r="F136" s="118">
        <v>13.4</v>
      </c>
      <c r="H136" s="117">
        <f t="shared" ca="1" si="18"/>
        <v>79.095840000000123</v>
      </c>
      <c r="I136" s="117">
        <f t="shared" ca="1" si="17"/>
        <v>0.23499999999999999</v>
      </c>
    </row>
    <row r="137" spans="6:9" x14ac:dyDescent="0.25">
      <c r="F137" s="118">
        <v>13.5</v>
      </c>
      <c r="H137" s="117">
        <f t="shared" ca="1" si="18"/>
        <v>79.600320000000124</v>
      </c>
      <c r="I137" s="117">
        <f t="shared" ca="1" si="17"/>
        <v>0.23499999999999999</v>
      </c>
    </row>
    <row r="138" spans="6:9" x14ac:dyDescent="0.25">
      <c r="F138" s="118">
        <v>13.6</v>
      </c>
      <c r="H138" s="117">
        <f t="shared" ca="1" si="18"/>
        <v>80.104800000000125</v>
      </c>
      <c r="I138" s="117">
        <f t="shared" ca="1" si="17"/>
        <v>0.23499999999999999</v>
      </c>
    </row>
    <row r="139" spans="6:9" x14ac:dyDescent="0.25">
      <c r="F139" s="118">
        <v>13.7</v>
      </c>
      <c r="H139" s="117">
        <f t="shared" ca="1" si="18"/>
        <v>80.609280000000126</v>
      </c>
      <c r="I139" s="117">
        <f ca="1">D25</f>
        <v>8.0000000000000071E-3</v>
      </c>
    </row>
    <row r="140" spans="6:9" x14ac:dyDescent="0.25">
      <c r="F140" s="118">
        <v>13.8</v>
      </c>
      <c r="H140" s="117">
        <f t="shared" ca="1" si="18"/>
        <v>81.113760000000127</v>
      </c>
      <c r="I140" s="117">
        <f ca="1">I139</f>
        <v>8.0000000000000071E-3</v>
      </c>
    </row>
    <row r="141" spans="6:9" x14ac:dyDescent="0.25">
      <c r="F141" s="118">
        <v>13.9</v>
      </c>
      <c r="H141" s="117">
        <f t="shared" ca="1" si="18"/>
        <v>81.618240000000128</v>
      </c>
      <c r="I141" s="117">
        <f t="shared" ref="I141:I204" ca="1" si="19">I140</f>
        <v>8.0000000000000071E-3</v>
      </c>
    </row>
    <row r="142" spans="6:9" x14ac:dyDescent="0.25">
      <c r="F142" s="118">
        <v>14</v>
      </c>
      <c r="H142" s="117">
        <f t="shared" ca="1" si="18"/>
        <v>82.122720000000129</v>
      </c>
      <c r="I142" s="117">
        <f t="shared" ca="1" si="19"/>
        <v>8.0000000000000071E-3</v>
      </c>
    </row>
    <row r="143" spans="6:9" x14ac:dyDescent="0.25">
      <c r="F143" s="118">
        <v>14.1</v>
      </c>
      <c r="G143" s="117">
        <f ca="1">ROUND(B$25,5)</f>
        <v>85.15</v>
      </c>
      <c r="H143" s="117">
        <f t="shared" ca="1" si="18"/>
        <v>82.62720000000013</v>
      </c>
      <c r="I143" s="117">
        <f t="shared" ca="1" si="19"/>
        <v>8.0000000000000071E-3</v>
      </c>
    </row>
    <row r="144" spans="6:9" x14ac:dyDescent="0.25">
      <c r="F144" s="118">
        <v>14.2</v>
      </c>
      <c r="H144" s="117">
        <f t="shared" ca="1" si="18"/>
        <v>83.131680000000131</v>
      </c>
      <c r="I144" s="117">
        <f t="shared" ca="1" si="19"/>
        <v>8.0000000000000071E-3</v>
      </c>
    </row>
    <row r="145" spans="6:9" x14ac:dyDescent="0.25">
      <c r="F145" s="118">
        <v>14.3</v>
      </c>
      <c r="H145" s="117">
        <f t="shared" ca="1" si="18"/>
        <v>83.636160000000132</v>
      </c>
      <c r="I145" s="117">
        <f t="shared" ca="1" si="19"/>
        <v>8.0000000000000071E-3</v>
      </c>
    </row>
    <row r="146" spans="6:9" x14ac:dyDescent="0.25">
      <c r="F146" s="118">
        <v>14.4</v>
      </c>
      <c r="H146" s="117">
        <f t="shared" ca="1" si="18"/>
        <v>84.140640000000133</v>
      </c>
      <c r="I146" s="117">
        <f t="shared" ca="1" si="19"/>
        <v>8.0000000000000071E-3</v>
      </c>
    </row>
    <row r="147" spans="6:9" x14ac:dyDescent="0.25">
      <c r="F147" s="118">
        <v>14.5</v>
      </c>
      <c r="H147" s="117">
        <f t="shared" ca="1" si="18"/>
        <v>84.645120000000134</v>
      </c>
      <c r="I147" s="117">
        <f t="shared" ca="1" si="19"/>
        <v>8.0000000000000071E-3</v>
      </c>
    </row>
    <row r="148" spans="6:9" x14ac:dyDescent="0.25">
      <c r="F148" s="118">
        <v>14.6</v>
      </c>
      <c r="H148" s="117">
        <f t="shared" ca="1" si="18"/>
        <v>85.149600000000135</v>
      </c>
      <c r="I148" s="117">
        <f t="shared" ca="1" si="19"/>
        <v>8.0000000000000071E-3</v>
      </c>
    </row>
    <row r="149" spans="6:9" x14ac:dyDescent="0.25">
      <c r="F149" s="118">
        <v>14.7</v>
      </c>
      <c r="H149" s="117">
        <f t="shared" ca="1" si="18"/>
        <v>85.654080000000135</v>
      </c>
      <c r="I149" s="117">
        <f ca="1">D26</f>
        <v>8.0000000000000071E-3</v>
      </c>
    </row>
    <row r="150" spans="6:9" x14ac:dyDescent="0.25">
      <c r="F150" s="118">
        <v>14.8</v>
      </c>
      <c r="H150" s="117">
        <f t="shared" ca="1" si="18"/>
        <v>86.158560000000136</v>
      </c>
      <c r="I150" s="117">
        <f ca="1">I149</f>
        <v>8.0000000000000071E-3</v>
      </c>
    </row>
    <row r="151" spans="6:9" x14ac:dyDescent="0.25">
      <c r="F151" s="118">
        <v>14.9</v>
      </c>
      <c r="H151" s="117">
        <f t="shared" ca="1" si="18"/>
        <v>86.663040000000137</v>
      </c>
      <c r="I151" s="117">
        <f t="shared" ca="1" si="19"/>
        <v>8.0000000000000071E-3</v>
      </c>
    </row>
    <row r="152" spans="6:9" x14ac:dyDescent="0.25">
      <c r="F152" s="118">
        <v>15</v>
      </c>
      <c r="H152" s="117">
        <f t="shared" ca="1" si="18"/>
        <v>87.167520000000138</v>
      </c>
      <c r="I152" s="117">
        <f t="shared" ca="1" si="19"/>
        <v>8.0000000000000071E-3</v>
      </c>
    </row>
    <row r="153" spans="6:9" x14ac:dyDescent="0.25">
      <c r="F153" s="118">
        <v>15.1</v>
      </c>
      <c r="G153" s="117">
        <f ca="1">ROUND(B$26,5)</f>
        <v>85.15</v>
      </c>
      <c r="H153" s="117">
        <f t="shared" ca="1" si="18"/>
        <v>87.672000000000139</v>
      </c>
      <c r="I153" s="117">
        <f t="shared" ca="1" si="19"/>
        <v>8.0000000000000071E-3</v>
      </c>
    </row>
    <row r="154" spans="6:9" x14ac:dyDescent="0.25">
      <c r="F154" s="118">
        <v>15.2</v>
      </c>
      <c r="H154" s="117">
        <f t="shared" ca="1" si="18"/>
        <v>88.17648000000014</v>
      </c>
      <c r="I154" s="117">
        <f t="shared" ca="1" si="19"/>
        <v>8.0000000000000071E-3</v>
      </c>
    </row>
    <row r="155" spans="6:9" x14ac:dyDescent="0.25">
      <c r="F155" s="118">
        <v>15.3</v>
      </c>
      <c r="H155" s="117">
        <f t="shared" ca="1" si="18"/>
        <v>88.680960000000141</v>
      </c>
      <c r="I155" s="117">
        <f t="shared" ca="1" si="19"/>
        <v>8.0000000000000071E-3</v>
      </c>
    </row>
    <row r="156" spans="6:9" x14ac:dyDescent="0.25">
      <c r="F156" s="118">
        <v>15.4</v>
      </c>
      <c r="H156" s="117">
        <f t="shared" ca="1" si="18"/>
        <v>89.185440000000142</v>
      </c>
      <c r="I156" s="117">
        <f t="shared" ca="1" si="19"/>
        <v>8.0000000000000071E-3</v>
      </c>
    </row>
    <row r="157" spans="6:9" x14ac:dyDescent="0.25">
      <c r="F157" s="118">
        <v>15.5</v>
      </c>
      <c r="H157" s="117">
        <f t="shared" ca="1" si="18"/>
        <v>89.689920000000143</v>
      </c>
      <c r="I157" s="117">
        <f t="shared" ca="1" si="19"/>
        <v>8.0000000000000071E-3</v>
      </c>
    </row>
    <row r="158" spans="6:9" x14ac:dyDescent="0.25">
      <c r="F158" s="118">
        <v>15.6</v>
      </c>
      <c r="H158" s="117">
        <f t="shared" ca="1" si="18"/>
        <v>90.194400000000144</v>
      </c>
      <c r="I158" s="117">
        <f t="shared" ca="1" si="19"/>
        <v>8.0000000000000071E-3</v>
      </c>
    </row>
    <row r="159" spans="6:9" x14ac:dyDescent="0.25">
      <c r="F159" s="118">
        <v>15.7</v>
      </c>
      <c r="H159" s="117">
        <f t="shared" ca="1" si="18"/>
        <v>90.698880000000145</v>
      </c>
      <c r="I159" s="117">
        <f ca="1">D27</f>
        <v>8.0000000000000071E-3</v>
      </c>
    </row>
    <row r="160" spans="6:9" x14ac:dyDescent="0.25">
      <c r="F160" s="118">
        <v>15.8</v>
      </c>
      <c r="H160" s="117">
        <f t="shared" ca="1" si="18"/>
        <v>91.203360000000146</v>
      </c>
      <c r="I160" s="117">
        <f ca="1">I159</f>
        <v>8.0000000000000071E-3</v>
      </c>
    </row>
    <row r="161" spans="6:9" x14ac:dyDescent="0.25">
      <c r="F161" s="118">
        <v>15.9</v>
      </c>
      <c r="H161" s="117">
        <f t="shared" ca="1" si="18"/>
        <v>91.707840000000147</v>
      </c>
      <c r="I161" s="117">
        <f t="shared" ca="1" si="19"/>
        <v>8.0000000000000071E-3</v>
      </c>
    </row>
    <row r="162" spans="6:9" x14ac:dyDescent="0.25">
      <c r="F162" s="118">
        <v>16</v>
      </c>
      <c r="H162" s="117">
        <f t="shared" ca="1" si="18"/>
        <v>92.212320000000148</v>
      </c>
      <c r="I162" s="117">
        <f t="shared" ca="1" si="19"/>
        <v>8.0000000000000071E-3</v>
      </c>
    </row>
    <row r="163" spans="6:9" x14ac:dyDescent="0.25">
      <c r="F163" s="118">
        <v>16.100000000000001</v>
      </c>
      <c r="G163" s="117">
        <f ca="1">ROUND(B$27,5)</f>
        <v>85.15</v>
      </c>
      <c r="H163" s="117">
        <f t="shared" ca="1" si="18"/>
        <v>92.716800000000148</v>
      </c>
      <c r="I163" s="117">
        <f t="shared" ca="1" si="19"/>
        <v>8.0000000000000071E-3</v>
      </c>
    </row>
    <row r="164" spans="6:9" x14ac:dyDescent="0.25">
      <c r="F164" s="118">
        <v>16.2</v>
      </c>
      <c r="H164" s="117">
        <f t="shared" ca="1" si="18"/>
        <v>93.221280000000149</v>
      </c>
      <c r="I164" s="117">
        <f t="shared" ca="1" si="19"/>
        <v>8.0000000000000071E-3</v>
      </c>
    </row>
    <row r="165" spans="6:9" x14ac:dyDescent="0.25">
      <c r="F165" s="118">
        <v>16.3</v>
      </c>
      <c r="H165" s="117">
        <f t="shared" ca="1" si="18"/>
        <v>93.72576000000015</v>
      </c>
      <c r="I165" s="117">
        <f t="shared" ca="1" si="19"/>
        <v>8.0000000000000071E-3</v>
      </c>
    </row>
    <row r="166" spans="6:9" x14ac:dyDescent="0.25">
      <c r="F166" s="118">
        <v>16.399999999999999</v>
      </c>
      <c r="H166" s="117">
        <f t="shared" ca="1" si="18"/>
        <v>94.230240000000151</v>
      </c>
      <c r="I166" s="117">
        <f t="shared" ca="1" si="19"/>
        <v>8.0000000000000071E-3</v>
      </c>
    </row>
    <row r="167" spans="6:9" x14ac:dyDescent="0.25">
      <c r="F167" s="118">
        <v>16.5</v>
      </c>
      <c r="H167" s="117">
        <f t="shared" ca="1" si="18"/>
        <v>94.734720000000152</v>
      </c>
      <c r="I167" s="117">
        <f t="shared" ca="1" si="19"/>
        <v>8.0000000000000071E-3</v>
      </c>
    </row>
    <row r="168" spans="6:9" x14ac:dyDescent="0.25">
      <c r="F168" s="118">
        <v>16.600000000000001</v>
      </c>
      <c r="H168" s="117">
        <f t="shared" ca="1" si="18"/>
        <v>95.239200000000153</v>
      </c>
      <c r="I168" s="117">
        <f t="shared" ca="1" si="19"/>
        <v>8.0000000000000071E-3</v>
      </c>
    </row>
    <row r="169" spans="6:9" x14ac:dyDescent="0.25">
      <c r="F169" s="118">
        <v>16.7</v>
      </c>
      <c r="H169" s="117">
        <f t="shared" ca="1" si="18"/>
        <v>95.743680000000154</v>
      </c>
      <c r="I169" s="117">
        <f ca="1">D28</f>
        <v>8.0000000000000071E-3</v>
      </c>
    </row>
    <row r="170" spans="6:9" x14ac:dyDescent="0.25">
      <c r="F170" s="118">
        <v>16.8</v>
      </c>
      <c r="H170" s="117">
        <f t="shared" ca="1" si="18"/>
        <v>96.248160000000155</v>
      </c>
      <c r="I170" s="117">
        <f ca="1">I169</f>
        <v>8.0000000000000071E-3</v>
      </c>
    </row>
    <row r="171" spans="6:9" x14ac:dyDescent="0.25">
      <c r="F171" s="118">
        <v>16.899999999999999</v>
      </c>
      <c r="H171" s="117">
        <f t="shared" ca="1" si="18"/>
        <v>96.752640000000156</v>
      </c>
      <c r="I171" s="117">
        <f t="shared" ca="1" si="19"/>
        <v>8.0000000000000071E-3</v>
      </c>
    </row>
    <row r="172" spans="6:9" x14ac:dyDescent="0.25">
      <c r="F172" s="118">
        <v>17</v>
      </c>
      <c r="H172" s="117">
        <f t="shared" ca="1" si="18"/>
        <v>97.257120000000157</v>
      </c>
      <c r="I172" s="117">
        <f t="shared" ca="1" si="19"/>
        <v>8.0000000000000071E-3</v>
      </c>
    </row>
    <row r="173" spans="6:9" x14ac:dyDescent="0.25">
      <c r="F173" s="118">
        <v>17.100000000000001</v>
      </c>
      <c r="G173" s="117">
        <f ca="1">ROUND(B$28,5)</f>
        <v>85.15</v>
      </c>
      <c r="H173" s="117">
        <f t="shared" ca="1" si="18"/>
        <v>97.761600000000158</v>
      </c>
      <c r="I173" s="117">
        <f t="shared" ca="1" si="19"/>
        <v>8.0000000000000071E-3</v>
      </c>
    </row>
    <row r="174" spans="6:9" x14ac:dyDescent="0.25">
      <c r="F174" s="118">
        <v>17.2</v>
      </c>
      <c r="H174" s="117">
        <f t="shared" ca="1" si="18"/>
        <v>98.266080000000159</v>
      </c>
      <c r="I174" s="117">
        <f t="shared" ca="1" si="19"/>
        <v>8.0000000000000071E-3</v>
      </c>
    </row>
    <row r="175" spans="6:9" x14ac:dyDescent="0.25">
      <c r="F175" s="118">
        <v>17.3</v>
      </c>
      <c r="H175" s="117">
        <f t="shared" ca="1" si="18"/>
        <v>98.77056000000016</v>
      </c>
      <c r="I175" s="117">
        <f t="shared" ca="1" si="19"/>
        <v>8.0000000000000071E-3</v>
      </c>
    </row>
    <row r="176" spans="6:9" x14ac:dyDescent="0.25">
      <c r="F176" s="118">
        <v>17.399999999999999</v>
      </c>
      <c r="H176" s="117">
        <f t="shared" ca="1" si="18"/>
        <v>99.27504000000016</v>
      </c>
      <c r="I176" s="117">
        <f t="shared" ca="1" si="19"/>
        <v>8.0000000000000071E-3</v>
      </c>
    </row>
    <row r="177" spans="6:9" x14ac:dyDescent="0.25">
      <c r="F177" s="118">
        <v>17.5</v>
      </c>
      <c r="H177" s="117">
        <f t="shared" ca="1" si="18"/>
        <v>99.779520000000161</v>
      </c>
      <c r="I177" s="117">
        <f t="shared" ca="1" si="19"/>
        <v>8.0000000000000071E-3</v>
      </c>
    </row>
    <row r="178" spans="6:9" x14ac:dyDescent="0.25">
      <c r="F178" s="118">
        <v>17.600000000000001</v>
      </c>
      <c r="H178" s="117">
        <f t="shared" ca="1" si="18"/>
        <v>100.28400000000016</v>
      </c>
      <c r="I178" s="117">
        <f t="shared" ca="1" si="19"/>
        <v>8.0000000000000071E-3</v>
      </c>
    </row>
    <row r="179" spans="6:9" x14ac:dyDescent="0.25">
      <c r="F179" s="118">
        <v>17.7</v>
      </c>
      <c r="H179" s="117">
        <f t="shared" ca="1" si="18"/>
        <v>100.78848000000016</v>
      </c>
      <c r="I179" s="117">
        <f ca="1">D29</f>
        <v>7.0000000000000062E-3</v>
      </c>
    </row>
    <row r="180" spans="6:9" x14ac:dyDescent="0.25">
      <c r="F180" s="118">
        <v>17.8</v>
      </c>
      <c r="H180" s="117">
        <f t="shared" ca="1" si="18"/>
        <v>101.29296000000016</v>
      </c>
      <c r="I180" s="117">
        <f ca="1">I179</f>
        <v>7.0000000000000062E-3</v>
      </c>
    </row>
    <row r="181" spans="6:9" x14ac:dyDescent="0.25">
      <c r="F181" s="118">
        <v>17.899999999999999</v>
      </c>
      <c r="H181" s="117">
        <f t="shared" ca="1" si="18"/>
        <v>101.79744000000017</v>
      </c>
      <c r="I181" s="117">
        <f t="shared" ca="1" si="19"/>
        <v>7.0000000000000062E-3</v>
      </c>
    </row>
    <row r="182" spans="6:9" x14ac:dyDescent="0.25">
      <c r="F182" s="118">
        <v>18</v>
      </c>
      <c r="H182" s="117">
        <f t="shared" ca="1" si="18"/>
        <v>102.30192000000017</v>
      </c>
      <c r="I182" s="117">
        <f t="shared" ca="1" si="19"/>
        <v>7.0000000000000062E-3</v>
      </c>
    </row>
    <row r="183" spans="6:9" x14ac:dyDescent="0.25">
      <c r="F183" s="118">
        <v>18.100000000000001</v>
      </c>
      <c r="G183" s="117">
        <f ca="1">ROUND(B$29,5)</f>
        <v>103.4375</v>
      </c>
      <c r="H183" s="117">
        <f t="shared" ca="1" si="18"/>
        <v>102.80640000000017</v>
      </c>
      <c r="I183" s="117">
        <f t="shared" ca="1" si="19"/>
        <v>7.0000000000000062E-3</v>
      </c>
    </row>
    <row r="184" spans="6:9" x14ac:dyDescent="0.25">
      <c r="F184" s="118">
        <v>18.2</v>
      </c>
      <c r="H184" s="117">
        <f t="shared" ca="1" si="18"/>
        <v>103.31088000000017</v>
      </c>
      <c r="I184" s="117">
        <f t="shared" ca="1" si="19"/>
        <v>7.0000000000000062E-3</v>
      </c>
    </row>
    <row r="185" spans="6:9" x14ac:dyDescent="0.25">
      <c r="F185" s="118">
        <v>18.3</v>
      </c>
      <c r="H185" s="117">
        <f t="shared" ca="1" si="18"/>
        <v>103.81536000000017</v>
      </c>
      <c r="I185" s="117">
        <f t="shared" ca="1" si="19"/>
        <v>7.0000000000000062E-3</v>
      </c>
    </row>
    <row r="186" spans="6:9" x14ac:dyDescent="0.25">
      <c r="F186" s="118">
        <v>18.399999999999999</v>
      </c>
      <c r="H186" s="117">
        <f t="shared" ca="1" si="18"/>
        <v>104.31984000000017</v>
      </c>
      <c r="I186" s="117">
        <f t="shared" ca="1" si="19"/>
        <v>7.0000000000000062E-3</v>
      </c>
    </row>
    <row r="187" spans="6:9" x14ac:dyDescent="0.25">
      <c r="F187" s="118">
        <v>18.5</v>
      </c>
      <c r="H187" s="117">
        <f t="shared" ca="1" si="18"/>
        <v>104.82432000000017</v>
      </c>
      <c r="I187" s="117">
        <f t="shared" ca="1" si="19"/>
        <v>7.0000000000000062E-3</v>
      </c>
    </row>
    <row r="188" spans="6:9" x14ac:dyDescent="0.25">
      <c r="F188" s="118">
        <v>18.600000000000001</v>
      </c>
      <c r="H188" s="117">
        <f t="shared" ca="1" si="18"/>
        <v>105.32880000000017</v>
      </c>
      <c r="I188" s="117">
        <f t="shared" ca="1" si="19"/>
        <v>7.0000000000000062E-3</v>
      </c>
    </row>
    <row r="189" spans="6:9" x14ac:dyDescent="0.25">
      <c r="F189" s="118">
        <v>18.7</v>
      </c>
      <c r="H189" s="117">
        <f t="shared" ca="1" si="18"/>
        <v>105.83328000000017</v>
      </c>
      <c r="I189" s="117">
        <f ca="1">D30</f>
        <v>7.0000000000000062E-3</v>
      </c>
    </row>
    <row r="190" spans="6:9" x14ac:dyDescent="0.25">
      <c r="F190" s="118">
        <v>18.8</v>
      </c>
      <c r="H190" s="117">
        <f t="shared" ca="1" si="18"/>
        <v>106.33776000000017</v>
      </c>
      <c r="I190" s="117">
        <f ca="1">I189</f>
        <v>7.0000000000000062E-3</v>
      </c>
    </row>
    <row r="191" spans="6:9" x14ac:dyDescent="0.25">
      <c r="F191" s="118">
        <v>18.899999999999999</v>
      </c>
      <c r="H191" s="117">
        <f t="shared" ca="1" si="18"/>
        <v>106.84224000000017</v>
      </c>
      <c r="I191" s="117">
        <f t="shared" ca="1" si="19"/>
        <v>7.0000000000000062E-3</v>
      </c>
    </row>
    <row r="192" spans="6:9" x14ac:dyDescent="0.25">
      <c r="F192" s="118">
        <v>19</v>
      </c>
      <c r="H192" s="117">
        <f t="shared" ca="1" si="18"/>
        <v>107.34672000000018</v>
      </c>
      <c r="I192" s="117">
        <f t="shared" ca="1" si="19"/>
        <v>7.0000000000000062E-3</v>
      </c>
    </row>
    <row r="193" spans="6:9" x14ac:dyDescent="0.25">
      <c r="F193" s="118">
        <v>19.100000000000001</v>
      </c>
      <c r="G193" s="117">
        <f ca="1">ROUND(B$30,5)</f>
        <v>103.4375</v>
      </c>
      <c r="H193" s="117">
        <f t="shared" ca="1" si="18"/>
        <v>107.85120000000018</v>
      </c>
      <c r="I193" s="117">
        <f t="shared" ca="1" si="19"/>
        <v>7.0000000000000062E-3</v>
      </c>
    </row>
    <row r="194" spans="6:9" x14ac:dyDescent="0.25">
      <c r="F194" s="118">
        <v>19.2</v>
      </c>
      <c r="H194" s="117">
        <f t="shared" ca="1" si="18"/>
        <v>108.35568000000018</v>
      </c>
      <c r="I194" s="117">
        <f t="shared" ca="1" si="19"/>
        <v>7.0000000000000062E-3</v>
      </c>
    </row>
    <row r="195" spans="6:9" x14ac:dyDescent="0.25">
      <c r="F195" s="118">
        <v>19.3</v>
      </c>
      <c r="H195" s="117">
        <f t="shared" ca="1" si="18"/>
        <v>108.86016000000018</v>
      </c>
      <c r="I195" s="117">
        <f t="shared" ca="1" si="19"/>
        <v>7.0000000000000062E-3</v>
      </c>
    </row>
    <row r="196" spans="6:9" x14ac:dyDescent="0.25">
      <c r="F196" s="118">
        <v>19.399999999999999</v>
      </c>
      <c r="H196" s="117">
        <f t="shared" ca="1" si="18"/>
        <v>109.36464000000018</v>
      </c>
      <c r="I196" s="117">
        <f t="shared" ca="1" si="19"/>
        <v>7.0000000000000062E-3</v>
      </c>
    </row>
    <row r="197" spans="6:9" x14ac:dyDescent="0.25">
      <c r="F197" s="118">
        <v>19.5</v>
      </c>
      <c r="H197" s="117">
        <f t="shared" ref="H197:H260" ca="1" si="20">H196+ROUND(C$6,5)</f>
        <v>109.86912000000018</v>
      </c>
      <c r="I197" s="117">
        <f t="shared" ca="1" si="19"/>
        <v>7.0000000000000062E-3</v>
      </c>
    </row>
    <row r="198" spans="6:9" x14ac:dyDescent="0.25">
      <c r="F198" s="118">
        <v>19.600000000000001</v>
      </c>
      <c r="H198" s="117">
        <f t="shared" ca="1" si="20"/>
        <v>110.37360000000018</v>
      </c>
      <c r="I198" s="117">
        <f t="shared" ca="1" si="19"/>
        <v>7.0000000000000062E-3</v>
      </c>
    </row>
    <row r="199" spans="6:9" x14ac:dyDescent="0.25">
      <c r="F199" s="118">
        <v>19.7</v>
      </c>
      <c r="H199" s="117">
        <f t="shared" ca="1" si="20"/>
        <v>110.87808000000018</v>
      </c>
      <c r="I199" s="117">
        <f ca="1">D31</f>
        <v>7.0000000000000062E-3</v>
      </c>
    </row>
    <row r="200" spans="6:9" x14ac:dyDescent="0.25">
      <c r="F200" s="118">
        <v>19.8</v>
      </c>
      <c r="H200" s="117">
        <f t="shared" ca="1" si="20"/>
        <v>111.38256000000018</v>
      </c>
      <c r="I200" s="117">
        <f ca="1">I199</f>
        <v>7.0000000000000062E-3</v>
      </c>
    </row>
    <row r="201" spans="6:9" x14ac:dyDescent="0.25">
      <c r="F201" s="118">
        <v>19.899999999999999</v>
      </c>
      <c r="H201" s="117">
        <f t="shared" ca="1" si="20"/>
        <v>111.88704000000018</v>
      </c>
      <c r="I201" s="117">
        <f t="shared" ca="1" si="19"/>
        <v>7.0000000000000062E-3</v>
      </c>
    </row>
    <row r="202" spans="6:9" x14ac:dyDescent="0.25">
      <c r="F202" s="118">
        <v>20</v>
      </c>
      <c r="H202" s="117">
        <f t="shared" ca="1" si="20"/>
        <v>112.39152000000018</v>
      </c>
      <c r="I202" s="117">
        <f t="shared" ca="1" si="19"/>
        <v>7.0000000000000062E-3</v>
      </c>
    </row>
    <row r="203" spans="6:9" x14ac:dyDescent="0.25">
      <c r="F203" s="118">
        <v>20.100000000000001</v>
      </c>
      <c r="G203" s="117">
        <f ca="1">ROUND(B$31,5)</f>
        <v>103.4375</v>
      </c>
      <c r="H203" s="117">
        <f t="shared" ca="1" si="20"/>
        <v>112.89600000000019</v>
      </c>
      <c r="I203" s="117">
        <f t="shared" ca="1" si="19"/>
        <v>7.0000000000000062E-3</v>
      </c>
    </row>
    <row r="204" spans="6:9" x14ac:dyDescent="0.25">
      <c r="F204" s="118">
        <v>20.2</v>
      </c>
      <c r="H204" s="117">
        <f t="shared" ca="1" si="20"/>
        <v>113.40048000000019</v>
      </c>
      <c r="I204" s="117">
        <f t="shared" ca="1" si="19"/>
        <v>7.0000000000000062E-3</v>
      </c>
    </row>
    <row r="205" spans="6:9" x14ac:dyDescent="0.25">
      <c r="F205" s="118">
        <v>20.3</v>
      </c>
      <c r="H205" s="117">
        <f t="shared" ca="1" si="20"/>
        <v>113.90496000000019</v>
      </c>
      <c r="I205" s="117">
        <f ca="1">I204</f>
        <v>7.0000000000000062E-3</v>
      </c>
    </row>
    <row r="206" spans="6:9" x14ac:dyDescent="0.25">
      <c r="F206" s="118">
        <v>20.399999999999999</v>
      </c>
      <c r="H206" s="117">
        <f t="shared" ca="1" si="20"/>
        <v>114.40944000000019</v>
      </c>
      <c r="I206" s="117">
        <f ca="1">I205</f>
        <v>7.0000000000000062E-3</v>
      </c>
    </row>
    <row r="207" spans="6:9" x14ac:dyDescent="0.25">
      <c r="F207" s="118">
        <v>20.5</v>
      </c>
      <c r="H207" s="117">
        <f t="shared" ca="1" si="20"/>
        <v>114.91392000000019</v>
      </c>
      <c r="I207" s="117">
        <f ca="1">I206</f>
        <v>7.0000000000000062E-3</v>
      </c>
    </row>
    <row r="208" spans="6:9" x14ac:dyDescent="0.25">
      <c r="F208" s="118">
        <v>20.6</v>
      </c>
      <c r="H208" s="117">
        <f t="shared" ca="1" si="20"/>
        <v>115.41840000000019</v>
      </c>
      <c r="I208" s="117">
        <f ca="1">I207</f>
        <v>7.0000000000000062E-3</v>
      </c>
    </row>
    <row r="209" spans="6:9" x14ac:dyDescent="0.25">
      <c r="F209" s="118">
        <v>20.7</v>
      </c>
      <c r="H209" s="117">
        <f t="shared" ca="1" si="20"/>
        <v>115.92288000000019</v>
      </c>
      <c r="I209" s="117">
        <f ca="1">D32</f>
        <v>7.0000000000000062E-3</v>
      </c>
    </row>
    <row r="210" spans="6:9" x14ac:dyDescent="0.25">
      <c r="F210" s="118">
        <v>20.8</v>
      </c>
      <c r="H210" s="117">
        <f t="shared" ca="1" si="20"/>
        <v>116.42736000000019</v>
      </c>
      <c r="I210" s="117">
        <f ca="1">I209</f>
        <v>7.0000000000000062E-3</v>
      </c>
    </row>
    <row r="211" spans="6:9" x14ac:dyDescent="0.25">
      <c r="F211" s="118">
        <v>20.9</v>
      </c>
      <c r="H211" s="117">
        <f t="shared" ca="1" si="20"/>
        <v>116.93184000000019</v>
      </c>
      <c r="I211" s="117">
        <f t="shared" ref="I211:I218" ca="1" si="21">I210</f>
        <v>7.0000000000000062E-3</v>
      </c>
    </row>
    <row r="212" spans="6:9" x14ac:dyDescent="0.25">
      <c r="F212" s="118">
        <v>21</v>
      </c>
      <c r="H212" s="117">
        <f t="shared" ca="1" si="20"/>
        <v>117.43632000000019</v>
      </c>
      <c r="I212" s="117">
        <f t="shared" ca="1" si="21"/>
        <v>7.0000000000000062E-3</v>
      </c>
    </row>
    <row r="213" spans="6:9" x14ac:dyDescent="0.25">
      <c r="F213" s="118">
        <v>21.1</v>
      </c>
      <c r="G213" s="117">
        <f ca="1">ROUND(B$32,5)</f>
        <v>103.4375</v>
      </c>
      <c r="H213" s="117">
        <f t="shared" ca="1" si="20"/>
        <v>117.94080000000019</v>
      </c>
      <c r="I213" s="117">
        <f t="shared" ca="1" si="21"/>
        <v>7.0000000000000062E-3</v>
      </c>
    </row>
    <row r="214" spans="6:9" x14ac:dyDescent="0.25">
      <c r="F214" s="118">
        <v>21.2</v>
      </c>
      <c r="H214" s="117">
        <f t="shared" ca="1" si="20"/>
        <v>118.4452800000002</v>
      </c>
      <c r="I214" s="117">
        <f t="shared" ca="1" si="21"/>
        <v>7.0000000000000062E-3</v>
      </c>
    </row>
    <row r="215" spans="6:9" x14ac:dyDescent="0.25">
      <c r="F215" s="118">
        <v>21.3</v>
      </c>
      <c r="H215" s="117">
        <f t="shared" ca="1" si="20"/>
        <v>118.9497600000002</v>
      </c>
      <c r="I215" s="117">
        <f t="shared" ca="1" si="21"/>
        <v>7.0000000000000062E-3</v>
      </c>
    </row>
    <row r="216" spans="6:9" x14ac:dyDescent="0.25">
      <c r="F216" s="118">
        <v>21.4</v>
      </c>
      <c r="H216" s="117">
        <f t="shared" ca="1" si="20"/>
        <v>119.4542400000002</v>
      </c>
      <c r="I216" s="117">
        <f t="shared" ca="1" si="21"/>
        <v>7.0000000000000062E-3</v>
      </c>
    </row>
    <row r="217" spans="6:9" x14ac:dyDescent="0.25">
      <c r="F217" s="118">
        <v>21.5</v>
      </c>
      <c r="H217" s="117">
        <f t="shared" ca="1" si="20"/>
        <v>119.9587200000002</v>
      </c>
      <c r="I217" s="117">
        <f t="shared" ca="1" si="21"/>
        <v>7.0000000000000062E-3</v>
      </c>
    </row>
    <row r="218" spans="6:9" x14ac:dyDescent="0.25">
      <c r="F218" s="118">
        <v>21.6</v>
      </c>
      <c r="H218" s="117">
        <f t="shared" ca="1" si="20"/>
        <v>120.4632000000002</v>
      </c>
      <c r="I218" s="117">
        <f t="shared" ca="1" si="21"/>
        <v>7.0000000000000062E-3</v>
      </c>
    </row>
    <row r="219" spans="6:9" x14ac:dyDescent="0.25">
      <c r="F219" s="118">
        <v>21.7</v>
      </c>
      <c r="H219" s="117">
        <f t="shared" ca="1" si="20"/>
        <v>120.9676800000002</v>
      </c>
      <c r="I219" s="117">
        <f ca="1">D33</f>
        <v>6.0000000000000053E-3</v>
      </c>
    </row>
    <row r="220" spans="6:9" x14ac:dyDescent="0.25">
      <c r="F220" s="118">
        <v>21.8</v>
      </c>
      <c r="H220" s="117">
        <f t="shared" ca="1" si="20"/>
        <v>121.4721600000002</v>
      </c>
      <c r="I220" s="117">
        <f ca="1">I219</f>
        <v>6.0000000000000053E-3</v>
      </c>
    </row>
    <row r="221" spans="6:9" x14ac:dyDescent="0.25">
      <c r="F221" s="118">
        <v>21.9</v>
      </c>
      <c r="H221" s="117">
        <f t="shared" ca="1" si="20"/>
        <v>121.9766400000002</v>
      </c>
      <c r="I221" s="117">
        <f t="shared" ref="I221:I228" ca="1" si="22">I220</f>
        <v>6.0000000000000053E-3</v>
      </c>
    </row>
    <row r="222" spans="6:9" x14ac:dyDescent="0.25">
      <c r="F222" s="118">
        <v>22</v>
      </c>
      <c r="H222" s="117">
        <f t="shared" ca="1" si="20"/>
        <v>122.4811200000002</v>
      </c>
      <c r="I222" s="117">
        <f t="shared" ca="1" si="22"/>
        <v>6.0000000000000053E-3</v>
      </c>
    </row>
    <row r="223" spans="6:9" x14ac:dyDescent="0.25">
      <c r="F223" s="118">
        <v>22.1</v>
      </c>
      <c r="G223" s="117">
        <f ca="1">ROUND(B$33,5)</f>
        <v>121.72499999999999</v>
      </c>
      <c r="H223" s="117">
        <f t="shared" ca="1" si="20"/>
        <v>122.9856000000002</v>
      </c>
      <c r="I223" s="117">
        <f t="shared" ca="1" si="22"/>
        <v>6.0000000000000053E-3</v>
      </c>
    </row>
    <row r="224" spans="6:9" x14ac:dyDescent="0.25">
      <c r="F224" s="118">
        <v>22.2</v>
      </c>
      <c r="H224" s="117">
        <f t="shared" ca="1" si="20"/>
        <v>123.49008000000021</v>
      </c>
      <c r="I224" s="117">
        <f t="shared" ca="1" si="22"/>
        <v>6.0000000000000053E-3</v>
      </c>
    </row>
    <row r="225" spans="6:9" x14ac:dyDescent="0.25">
      <c r="F225" s="118">
        <v>22.3</v>
      </c>
      <c r="H225" s="117">
        <f t="shared" ca="1" si="20"/>
        <v>123.99456000000021</v>
      </c>
      <c r="I225" s="117">
        <f t="shared" ca="1" si="22"/>
        <v>6.0000000000000053E-3</v>
      </c>
    </row>
    <row r="226" spans="6:9" x14ac:dyDescent="0.25">
      <c r="F226" s="118">
        <v>22.4</v>
      </c>
      <c r="H226" s="117">
        <f t="shared" ca="1" si="20"/>
        <v>124.49904000000021</v>
      </c>
      <c r="I226" s="117">
        <f t="shared" ca="1" si="22"/>
        <v>6.0000000000000053E-3</v>
      </c>
    </row>
    <row r="227" spans="6:9" x14ac:dyDescent="0.25">
      <c r="F227" s="118">
        <v>22.5</v>
      </c>
      <c r="H227" s="117">
        <f t="shared" ca="1" si="20"/>
        <v>125.00352000000021</v>
      </c>
      <c r="I227" s="117">
        <f t="shared" ca="1" si="22"/>
        <v>6.0000000000000053E-3</v>
      </c>
    </row>
    <row r="228" spans="6:9" x14ac:dyDescent="0.25">
      <c r="F228" s="118">
        <v>22.6</v>
      </c>
      <c r="H228" s="117">
        <f t="shared" ca="1" si="20"/>
        <v>125.50800000000021</v>
      </c>
      <c r="I228" s="117">
        <f t="shared" ca="1" si="22"/>
        <v>6.0000000000000053E-3</v>
      </c>
    </row>
    <row r="229" spans="6:9" x14ac:dyDescent="0.25">
      <c r="F229" s="118">
        <v>22.7</v>
      </c>
      <c r="H229" s="117">
        <f t="shared" ca="1" si="20"/>
        <v>126.01248000000021</v>
      </c>
      <c r="I229" s="117">
        <f ca="1">D34</f>
        <v>6.0000000000000053E-3</v>
      </c>
    </row>
    <row r="230" spans="6:9" x14ac:dyDescent="0.25">
      <c r="F230" s="118">
        <v>22.8</v>
      </c>
      <c r="H230" s="117">
        <f t="shared" ca="1" si="20"/>
        <v>126.51696000000021</v>
      </c>
      <c r="I230" s="117">
        <f ca="1">I229</f>
        <v>6.0000000000000053E-3</v>
      </c>
    </row>
    <row r="231" spans="6:9" x14ac:dyDescent="0.25">
      <c r="F231" s="118">
        <v>22.9</v>
      </c>
      <c r="H231" s="117">
        <f t="shared" ca="1" si="20"/>
        <v>127.02144000000021</v>
      </c>
      <c r="I231" s="117">
        <f t="shared" ref="I231:I238" ca="1" si="23">I230</f>
        <v>6.0000000000000053E-3</v>
      </c>
    </row>
    <row r="232" spans="6:9" x14ac:dyDescent="0.25">
      <c r="F232" s="118">
        <v>23</v>
      </c>
      <c r="H232" s="117">
        <f t="shared" ca="1" si="20"/>
        <v>127.52592000000021</v>
      </c>
      <c r="I232" s="117">
        <f t="shared" ca="1" si="23"/>
        <v>6.0000000000000053E-3</v>
      </c>
    </row>
    <row r="233" spans="6:9" x14ac:dyDescent="0.25">
      <c r="F233" s="118">
        <v>23.1</v>
      </c>
      <c r="G233" s="117">
        <f ca="1">ROUND(B$34,5)</f>
        <v>121.72499999999999</v>
      </c>
      <c r="H233" s="117">
        <f t="shared" ca="1" si="20"/>
        <v>128.03040000000021</v>
      </c>
      <c r="I233" s="117">
        <f t="shared" ca="1" si="23"/>
        <v>6.0000000000000053E-3</v>
      </c>
    </row>
    <row r="234" spans="6:9" x14ac:dyDescent="0.25">
      <c r="F234" s="118">
        <v>23.2</v>
      </c>
      <c r="H234" s="117">
        <f t="shared" ca="1" si="20"/>
        <v>128.53488000000021</v>
      </c>
      <c r="I234" s="117">
        <f t="shared" ca="1" si="23"/>
        <v>6.0000000000000053E-3</v>
      </c>
    </row>
    <row r="235" spans="6:9" x14ac:dyDescent="0.25">
      <c r="F235" s="118">
        <v>23.3</v>
      </c>
      <c r="H235" s="117">
        <f t="shared" ca="1" si="20"/>
        <v>129.03936000000022</v>
      </c>
      <c r="I235" s="117">
        <f t="shared" ca="1" si="23"/>
        <v>6.0000000000000053E-3</v>
      </c>
    </row>
    <row r="236" spans="6:9" x14ac:dyDescent="0.25">
      <c r="F236" s="118">
        <v>23.4</v>
      </c>
      <c r="H236" s="117">
        <f t="shared" ca="1" si="20"/>
        <v>129.54384000000022</v>
      </c>
      <c r="I236" s="117">
        <f t="shared" ca="1" si="23"/>
        <v>6.0000000000000053E-3</v>
      </c>
    </row>
    <row r="237" spans="6:9" x14ac:dyDescent="0.25">
      <c r="F237" s="118">
        <v>23.5</v>
      </c>
      <c r="H237" s="117">
        <f t="shared" ca="1" si="20"/>
        <v>130.04832000000022</v>
      </c>
      <c r="I237" s="117">
        <f t="shared" ca="1" si="23"/>
        <v>6.0000000000000053E-3</v>
      </c>
    </row>
    <row r="238" spans="6:9" x14ac:dyDescent="0.25">
      <c r="F238" s="118">
        <v>23.6</v>
      </c>
      <c r="H238" s="117">
        <f t="shared" ca="1" si="20"/>
        <v>130.55280000000022</v>
      </c>
      <c r="I238" s="117">
        <f t="shared" ca="1" si="23"/>
        <v>6.0000000000000053E-3</v>
      </c>
    </row>
    <row r="239" spans="6:9" x14ac:dyDescent="0.25">
      <c r="F239" s="118">
        <v>23.7</v>
      </c>
      <c r="H239" s="117">
        <f t="shared" ca="1" si="20"/>
        <v>131.05728000000022</v>
      </c>
      <c r="I239" s="117">
        <f ca="1">D35</f>
        <v>6.0000000000000053E-3</v>
      </c>
    </row>
    <row r="240" spans="6:9" x14ac:dyDescent="0.25">
      <c r="F240" s="118">
        <v>23.8</v>
      </c>
      <c r="H240" s="117">
        <f t="shared" ca="1" si="20"/>
        <v>131.56176000000022</v>
      </c>
      <c r="I240" s="117">
        <f ca="1">I239</f>
        <v>6.0000000000000053E-3</v>
      </c>
    </row>
    <row r="241" spans="6:9" x14ac:dyDescent="0.25">
      <c r="F241" s="118">
        <v>23.9</v>
      </c>
      <c r="H241" s="117">
        <f t="shared" ca="1" si="20"/>
        <v>132.06624000000022</v>
      </c>
      <c r="I241" s="117">
        <f t="shared" ref="I241:I248" ca="1" si="24">I240</f>
        <v>6.0000000000000053E-3</v>
      </c>
    </row>
    <row r="242" spans="6:9" x14ac:dyDescent="0.25">
      <c r="F242" s="118">
        <v>24</v>
      </c>
      <c r="H242" s="117">
        <f t="shared" ca="1" si="20"/>
        <v>132.57072000000022</v>
      </c>
      <c r="I242" s="117">
        <f t="shared" ca="1" si="24"/>
        <v>6.0000000000000053E-3</v>
      </c>
    </row>
    <row r="243" spans="6:9" x14ac:dyDescent="0.25">
      <c r="F243" s="118">
        <v>24.1</v>
      </c>
      <c r="G243" s="117">
        <f ca="1">ROUND(B$35,5)</f>
        <v>121.72499999999999</v>
      </c>
      <c r="H243" s="117">
        <f t="shared" ca="1" si="20"/>
        <v>133.07520000000022</v>
      </c>
      <c r="I243" s="117">
        <f t="shared" ca="1" si="24"/>
        <v>6.0000000000000053E-3</v>
      </c>
    </row>
    <row r="244" spans="6:9" x14ac:dyDescent="0.25">
      <c r="F244" s="118">
        <v>24.2</v>
      </c>
      <c r="H244" s="117">
        <f t="shared" ca="1" si="20"/>
        <v>133.57968000000022</v>
      </c>
      <c r="I244" s="117">
        <f t="shared" ca="1" si="24"/>
        <v>6.0000000000000053E-3</v>
      </c>
    </row>
    <row r="245" spans="6:9" x14ac:dyDescent="0.25">
      <c r="F245" s="118">
        <v>24.3</v>
      </c>
      <c r="H245" s="117">
        <f t="shared" ca="1" si="20"/>
        <v>134.08416000000022</v>
      </c>
      <c r="I245" s="117">
        <f t="shared" ca="1" si="24"/>
        <v>6.0000000000000053E-3</v>
      </c>
    </row>
    <row r="246" spans="6:9" x14ac:dyDescent="0.25">
      <c r="F246" s="118">
        <v>24.4</v>
      </c>
      <c r="H246" s="117">
        <f t="shared" ca="1" si="20"/>
        <v>134.58864000000023</v>
      </c>
      <c r="I246" s="117">
        <f t="shared" ca="1" si="24"/>
        <v>6.0000000000000053E-3</v>
      </c>
    </row>
    <row r="247" spans="6:9" x14ac:dyDescent="0.25">
      <c r="F247" s="118">
        <v>24.5</v>
      </c>
      <c r="H247" s="117">
        <f t="shared" ca="1" si="20"/>
        <v>135.09312000000023</v>
      </c>
      <c r="I247" s="117">
        <f t="shared" ca="1" si="24"/>
        <v>6.0000000000000053E-3</v>
      </c>
    </row>
    <row r="248" spans="6:9" x14ac:dyDescent="0.25">
      <c r="F248" s="118">
        <v>24.6</v>
      </c>
      <c r="H248" s="117">
        <f t="shared" ca="1" si="20"/>
        <v>135.59760000000023</v>
      </c>
      <c r="I248" s="117">
        <f t="shared" ca="1" si="24"/>
        <v>6.0000000000000053E-3</v>
      </c>
    </row>
    <row r="249" spans="6:9" x14ac:dyDescent="0.25">
      <c r="F249" s="118">
        <v>24.7</v>
      </c>
      <c r="H249" s="117">
        <f t="shared" ca="1" si="20"/>
        <v>136.10208000000023</v>
      </c>
      <c r="I249" s="117">
        <f ca="1">D36</f>
        <v>6.0000000000000053E-3</v>
      </c>
    </row>
    <row r="250" spans="6:9" x14ac:dyDescent="0.25">
      <c r="F250" s="118">
        <v>24.8</v>
      </c>
      <c r="H250" s="117">
        <f t="shared" ca="1" si="20"/>
        <v>136.60656000000023</v>
      </c>
      <c r="I250" s="117">
        <f ca="1">I249</f>
        <v>6.0000000000000053E-3</v>
      </c>
    </row>
    <row r="251" spans="6:9" x14ac:dyDescent="0.25">
      <c r="F251" s="118">
        <v>24.9</v>
      </c>
      <c r="H251" s="117">
        <f t="shared" ca="1" si="20"/>
        <v>137.11104000000023</v>
      </c>
      <c r="I251" s="117">
        <f t="shared" ref="I251:I258" ca="1" si="25">I250</f>
        <v>6.0000000000000053E-3</v>
      </c>
    </row>
    <row r="252" spans="6:9" x14ac:dyDescent="0.25">
      <c r="F252" s="118">
        <v>25</v>
      </c>
      <c r="H252" s="117">
        <f t="shared" ca="1" si="20"/>
        <v>137.61552000000023</v>
      </c>
      <c r="I252" s="117">
        <f t="shared" ca="1" si="25"/>
        <v>6.0000000000000053E-3</v>
      </c>
    </row>
    <row r="253" spans="6:9" x14ac:dyDescent="0.25">
      <c r="F253" s="118">
        <v>25.1</v>
      </c>
      <c r="G253" s="117">
        <f ca="1">ROUND(B$36,5)</f>
        <v>121.72499999999999</v>
      </c>
      <c r="H253" s="117">
        <f t="shared" ca="1" si="20"/>
        <v>138.12000000000023</v>
      </c>
      <c r="I253" s="117">
        <f t="shared" ca="1" si="25"/>
        <v>6.0000000000000053E-3</v>
      </c>
    </row>
    <row r="254" spans="6:9" x14ac:dyDescent="0.25">
      <c r="F254" s="118">
        <v>25.2</v>
      </c>
      <c r="H254" s="117">
        <f t="shared" ca="1" si="20"/>
        <v>138.62448000000023</v>
      </c>
      <c r="I254" s="117">
        <f t="shared" ca="1" si="25"/>
        <v>6.0000000000000053E-3</v>
      </c>
    </row>
    <row r="255" spans="6:9" x14ac:dyDescent="0.25">
      <c r="F255" s="118">
        <v>25.3</v>
      </c>
      <c r="H255" s="117">
        <f t="shared" ca="1" si="20"/>
        <v>139.12896000000023</v>
      </c>
      <c r="I255" s="117">
        <f t="shared" ca="1" si="25"/>
        <v>6.0000000000000053E-3</v>
      </c>
    </row>
    <row r="256" spans="6:9" x14ac:dyDescent="0.25">
      <c r="F256" s="118">
        <v>25.4</v>
      </c>
      <c r="H256" s="117">
        <f t="shared" ca="1" si="20"/>
        <v>139.63344000000023</v>
      </c>
      <c r="I256" s="117">
        <f t="shared" ca="1" si="25"/>
        <v>6.0000000000000053E-3</v>
      </c>
    </row>
    <row r="257" spans="6:9" x14ac:dyDescent="0.25">
      <c r="F257" s="118">
        <v>25.5</v>
      </c>
      <c r="H257" s="117">
        <f t="shared" ca="1" si="20"/>
        <v>140.13792000000024</v>
      </c>
      <c r="I257" s="117">
        <f t="shared" ca="1" si="25"/>
        <v>6.0000000000000053E-3</v>
      </c>
    </row>
    <row r="258" spans="6:9" x14ac:dyDescent="0.25">
      <c r="F258" s="118">
        <v>25.6</v>
      </c>
      <c r="H258" s="117">
        <f t="shared" ca="1" si="20"/>
        <v>140.64240000000024</v>
      </c>
      <c r="I258" s="117">
        <f t="shared" ca="1" si="25"/>
        <v>6.0000000000000053E-3</v>
      </c>
    </row>
    <row r="259" spans="6:9" x14ac:dyDescent="0.25">
      <c r="F259" s="118">
        <v>25.7</v>
      </c>
      <c r="H259" s="117">
        <f t="shared" ca="1" si="20"/>
        <v>141.14688000000024</v>
      </c>
      <c r="I259" s="117">
        <f ca="1">D37</f>
        <v>7.0000000000000062E-3</v>
      </c>
    </row>
    <row r="260" spans="6:9" x14ac:dyDescent="0.25">
      <c r="F260" s="118">
        <v>25.8</v>
      </c>
      <c r="H260" s="117">
        <f t="shared" ca="1" si="20"/>
        <v>141.65136000000024</v>
      </c>
      <c r="I260" s="117">
        <f ca="1">I259</f>
        <v>7.0000000000000062E-3</v>
      </c>
    </row>
    <row r="261" spans="6:9" x14ac:dyDescent="0.25">
      <c r="F261" s="118">
        <v>25.9</v>
      </c>
      <c r="H261" s="117">
        <f t="shared" ref="H261:H302" ca="1" si="26">H260+ROUND(C$6,5)</f>
        <v>142.15584000000024</v>
      </c>
      <c r="I261" s="117">
        <f t="shared" ref="I261:I268" ca="1" si="27">I260</f>
        <v>7.0000000000000062E-3</v>
      </c>
    </row>
    <row r="262" spans="6:9" x14ac:dyDescent="0.25">
      <c r="F262" s="118">
        <v>26</v>
      </c>
      <c r="H262" s="117">
        <f t="shared" ca="1" si="26"/>
        <v>142.66032000000024</v>
      </c>
      <c r="I262" s="117">
        <f t="shared" ca="1" si="27"/>
        <v>7.0000000000000062E-3</v>
      </c>
    </row>
    <row r="263" spans="6:9" x14ac:dyDescent="0.25">
      <c r="F263" s="118">
        <v>26.1</v>
      </c>
      <c r="G263" s="117">
        <f ca="1">ROUND(B$37,5)</f>
        <v>140.01249999999999</v>
      </c>
      <c r="H263" s="117">
        <f t="shared" ca="1" si="26"/>
        <v>143.16480000000024</v>
      </c>
      <c r="I263" s="117">
        <f t="shared" ca="1" si="27"/>
        <v>7.0000000000000062E-3</v>
      </c>
    </row>
    <row r="264" spans="6:9" x14ac:dyDescent="0.25">
      <c r="F264" s="118">
        <v>26.2</v>
      </c>
      <c r="H264" s="117">
        <f t="shared" ca="1" si="26"/>
        <v>143.66928000000024</v>
      </c>
      <c r="I264" s="117">
        <f t="shared" ca="1" si="27"/>
        <v>7.0000000000000062E-3</v>
      </c>
    </row>
    <row r="265" spans="6:9" x14ac:dyDescent="0.25">
      <c r="F265" s="118">
        <v>26.3</v>
      </c>
      <c r="H265" s="117">
        <f t="shared" ca="1" si="26"/>
        <v>144.17376000000024</v>
      </c>
      <c r="I265" s="117">
        <f t="shared" ca="1" si="27"/>
        <v>7.0000000000000062E-3</v>
      </c>
    </row>
    <row r="266" spans="6:9" x14ac:dyDescent="0.25">
      <c r="F266" s="118">
        <v>26.4</v>
      </c>
      <c r="H266" s="117">
        <f t="shared" ca="1" si="26"/>
        <v>144.67824000000024</v>
      </c>
      <c r="I266" s="117">
        <f t="shared" ca="1" si="27"/>
        <v>7.0000000000000062E-3</v>
      </c>
    </row>
    <row r="267" spans="6:9" x14ac:dyDescent="0.25">
      <c r="F267" s="118">
        <v>26.5</v>
      </c>
      <c r="H267" s="117">
        <f t="shared" ca="1" si="26"/>
        <v>145.18272000000024</v>
      </c>
      <c r="I267" s="117">
        <f t="shared" ca="1" si="27"/>
        <v>7.0000000000000062E-3</v>
      </c>
    </row>
    <row r="268" spans="6:9" x14ac:dyDescent="0.25">
      <c r="F268" s="118">
        <v>26.6</v>
      </c>
      <c r="H268" s="117">
        <f t="shared" ca="1" si="26"/>
        <v>145.68720000000025</v>
      </c>
      <c r="I268" s="117">
        <f t="shared" ca="1" si="27"/>
        <v>7.0000000000000062E-3</v>
      </c>
    </row>
    <row r="269" spans="6:9" x14ac:dyDescent="0.25">
      <c r="F269" s="118">
        <v>26.7</v>
      </c>
      <c r="H269" s="117">
        <f t="shared" ca="1" si="26"/>
        <v>146.19168000000025</v>
      </c>
      <c r="I269" s="117">
        <f ca="1">D38</f>
        <v>7.0000000000000062E-3</v>
      </c>
    </row>
    <row r="270" spans="6:9" x14ac:dyDescent="0.25">
      <c r="F270" s="118">
        <v>26.8</v>
      </c>
      <c r="H270" s="117">
        <f t="shared" ca="1" si="26"/>
        <v>146.69616000000025</v>
      </c>
      <c r="I270" s="117">
        <f ca="1">I269</f>
        <v>7.0000000000000062E-3</v>
      </c>
    </row>
    <row r="271" spans="6:9" x14ac:dyDescent="0.25">
      <c r="F271" s="118">
        <v>26.9</v>
      </c>
      <c r="H271" s="117">
        <f t="shared" ca="1" si="26"/>
        <v>147.20064000000025</v>
      </c>
      <c r="I271" s="117">
        <f t="shared" ref="I271:I278" ca="1" si="28">I270</f>
        <v>7.0000000000000062E-3</v>
      </c>
    </row>
    <row r="272" spans="6:9" x14ac:dyDescent="0.25">
      <c r="F272" s="118">
        <v>27</v>
      </c>
      <c r="H272" s="117">
        <f t="shared" ca="1" si="26"/>
        <v>147.70512000000025</v>
      </c>
      <c r="I272" s="117">
        <f t="shared" ca="1" si="28"/>
        <v>7.0000000000000062E-3</v>
      </c>
    </row>
    <row r="273" spans="6:9" x14ac:dyDescent="0.25">
      <c r="F273" s="118">
        <v>27.1</v>
      </c>
      <c r="G273" s="117">
        <f ca="1">ROUND(B$38,5)</f>
        <v>140.01249999999999</v>
      </c>
      <c r="H273" s="117">
        <f t="shared" ca="1" si="26"/>
        <v>148.20960000000025</v>
      </c>
      <c r="I273" s="117">
        <f t="shared" ca="1" si="28"/>
        <v>7.0000000000000062E-3</v>
      </c>
    </row>
    <row r="274" spans="6:9" x14ac:dyDescent="0.25">
      <c r="F274" s="118">
        <v>27.2</v>
      </c>
      <c r="H274" s="117">
        <f t="shared" ca="1" si="26"/>
        <v>148.71408000000025</v>
      </c>
      <c r="I274" s="117">
        <f t="shared" ca="1" si="28"/>
        <v>7.0000000000000062E-3</v>
      </c>
    </row>
    <row r="275" spans="6:9" x14ac:dyDescent="0.25">
      <c r="F275" s="118">
        <v>27.3</v>
      </c>
      <c r="H275" s="117">
        <f t="shared" ca="1" si="26"/>
        <v>149.21856000000025</v>
      </c>
      <c r="I275" s="117">
        <f t="shared" ca="1" si="28"/>
        <v>7.0000000000000062E-3</v>
      </c>
    </row>
    <row r="276" spans="6:9" x14ac:dyDescent="0.25">
      <c r="F276" s="118">
        <v>27.4</v>
      </c>
      <c r="H276" s="117">
        <f t="shared" ca="1" si="26"/>
        <v>149.72304000000025</v>
      </c>
      <c r="I276" s="117">
        <f t="shared" ca="1" si="28"/>
        <v>7.0000000000000062E-3</v>
      </c>
    </row>
    <row r="277" spans="6:9" x14ac:dyDescent="0.25">
      <c r="F277" s="118">
        <v>27.5</v>
      </c>
      <c r="H277" s="117">
        <f t="shared" ca="1" si="26"/>
        <v>150.22752000000025</v>
      </c>
      <c r="I277" s="117">
        <f t="shared" ca="1" si="28"/>
        <v>7.0000000000000062E-3</v>
      </c>
    </row>
    <row r="278" spans="6:9" x14ac:dyDescent="0.25">
      <c r="F278" s="118">
        <v>27.6</v>
      </c>
      <c r="H278" s="117">
        <f t="shared" ca="1" si="26"/>
        <v>150.73200000000026</v>
      </c>
      <c r="I278" s="117">
        <f t="shared" ca="1" si="28"/>
        <v>7.0000000000000062E-3</v>
      </c>
    </row>
    <row r="279" spans="6:9" x14ac:dyDescent="0.25">
      <c r="F279" s="118">
        <v>27.7</v>
      </c>
      <c r="H279" s="117">
        <f t="shared" ca="1" si="26"/>
        <v>151.23648000000026</v>
      </c>
      <c r="I279" s="117">
        <f ca="1">D39</f>
        <v>7.0000000000000062E-3</v>
      </c>
    </row>
    <row r="280" spans="6:9" x14ac:dyDescent="0.25">
      <c r="F280" s="118">
        <v>27.8</v>
      </c>
      <c r="H280" s="117">
        <f t="shared" ca="1" si="26"/>
        <v>151.74096000000026</v>
      </c>
      <c r="I280" s="117">
        <f ca="1">I279</f>
        <v>7.0000000000000062E-3</v>
      </c>
    </row>
    <row r="281" spans="6:9" x14ac:dyDescent="0.25">
      <c r="F281" s="118">
        <v>27.9</v>
      </c>
      <c r="H281" s="117">
        <f t="shared" ca="1" si="26"/>
        <v>152.24544000000026</v>
      </c>
      <c r="I281" s="117">
        <f t="shared" ref="I281:I288" ca="1" si="29">I280</f>
        <v>7.0000000000000062E-3</v>
      </c>
    </row>
    <row r="282" spans="6:9" x14ac:dyDescent="0.25">
      <c r="F282" s="118">
        <v>28</v>
      </c>
      <c r="H282" s="117">
        <f t="shared" ca="1" si="26"/>
        <v>152.74992000000026</v>
      </c>
      <c r="I282" s="117">
        <f t="shared" ca="1" si="29"/>
        <v>7.0000000000000062E-3</v>
      </c>
    </row>
    <row r="283" spans="6:9" x14ac:dyDescent="0.25">
      <c r="F283" s="118">
        <v>28.1</v>
      </c>
      <c r="G283" s="117">
        <f ca="1">ROUND(B$39,5)</f>
        <v>140.01249999999999</v>
      </c>
      <c r="H283" s="117">
        <f t="shared" ca="1" si="26"/>
        <v>153.25440000000026</v>
      </c>
      <c r="I283" s="117">
        <f t="shared" ca="1" si="29"/>
        <v>7.0000000000000062E-3</v>
      </c>
    </row>
    <row r="284" spans="6:9" x14ac:dyDescent="0.25">
      <c r="F284" s="118">
        <v>28.2</v>
      </c>
      <c r="H284" s="117">
        <f t="shared" ca="1" si="26"/>
        <v>153.75888000000026</v>
      </c>
      <c r="I284" s="117">
        <f t="shared" ca="1" si="29"/>
        <v>7.0000000000000062E-3</v>
      </c>
    </row>
    <row r="285" spans="6:9" x14ac:dyDescent="0.25">
      <c r="F285" s="118">
        <v>28.3</v>
      </c>
      <c r="H285" s="117">
        <f t="shared" ca="1" si="26"/>
        <v>154.26336000000026</v>
      </c>
      <c r="I285" s="117">
        <f t="shared" ca="1" si="29"/>
        <v>7.0000000000000062E-3</v>
      </c>
    </row>
    <row r="286" spans="6:9" x14ac:dyDescent="0.25">
      <c r="F286" s="118">
        <v>28.4</v>
      </c>
      <c r="H286" s="117">
        <f t="shared" ca="1" si="26"/>
        <v>154.76784000000026</v>
      </c>
      <c r="I286" s="117">
        <f t="shared" ca="1" si="29"/>
        <v>7.0000000000000062E-3</v>
      </c>
    </row>
    <row r="287" spans="6:9" x14ac:dyDescent="0.25">
      <c r="F287" s="118">
        <v>28.5</v>
      </c>
      <c r="H287" s="117">
        <f t="shared" ca="1" si="26"/>
        <v>155.27232000000026</v>
      </c>
      <c r="I287" s="117">
        <f t="shared" ca="1" si="29"/>
        <v>7.0000000000000062E-3</v>
      </c>
    </row>
    <row r="288" spans="6:9" x14ac:dyDescent="0.25">
      <c r="F288" s="118">
        <v>28.6</v>
      </c>
      <c r="H288" s="117">
        <f t="shared" ca="1" si="26"/>
        <v>155.77680000000026</v>
      </c>
      <c r="I288" s="117">
        <f t="shared" ca="1" si="29"/>
        <v>7.0000000000000062E-3</v>
      </c>
    </row>
    <row r="289" spans="6:9" x14ac:dyDescent="0.25">
      <c r="F289" s="118">
        <v>28.7</v>
      </c>
      <c r="H289" s="117">
        <f t="shared" ca="1" si="26"/>
        <v>156.28128000000027</v>
      </c>
      <c r="I289" s="117">
        <f ca="1">D40</f>
        <v>-0.998</v>
      </c>
    </row>
    <row r="290" spans="6:9" x14ac:dyDescent="0.25">
      <c r="F290" s="118">
        <v>28.8</v>
      </c>
      <c r="H290" s="117">
        <f t="shared" ca="1" si="26"/>
        <v>156.78576000000027</v>
      </c>
      <c r="I290" s="117">
        <f ca="1">I289</f>
        <v>-0.998</v>
      </c>
    </row>
    <row r="291" spans="6:9" x14ac:dyDescent="0.25">
      <c r="F291" s="118">
        <v>28.9</v>
      </c>
      <c r="H291" s="117">
        <f t="shared" ca="1" si="26"/>
        <v>157.29024000000027</v>
      </c>
      <c r="I291" s="117">
        <f t="shared" ref="I291:I302" ca="1" si="30">I290</f>
        <v>-0.998</v>
      </c>
    </row>
    <row r="292" spans="6:9" x14ac:dyDescent="0.25">
      <c r="F292" s="118">
        <v>28.999999999999901</v>
      </c>
      <c r="H292" s="117">
        <f t="shared" ca="1" si="26"/>
        <v>157.79472000000027</v>
      </c>
      <c r="I292" s="117">
        <f t="shared" ca="1" si="30"/>
        <v>-0.998</v>
      </c>
    </row>
    <row r="293" spans="6:9" x14ac:dyDescent="0.25">
      <c r="F293" s="118">
        <v>29.099999999999898</v>
      </c>
      <c r="G293" s="117">
        <f ca="1">ROUND(B$40,5)</f>
        <v>158.30000000000001</v>
      </c>
      <c r="H293" s="117">
        <f t="shared" ca="1" si="26"/>
        <v>158.29920000000027</v>
      </c>
      <c r="I293" s="117">
        <f t="shared" ca="1" si="30"/>
        <v>-0.998</v>
      </c>
    </row>
    <row r="294" spans="6:9" x14ac:dyDescent="0.25">
      <c r="F294" s="118">
        <v>29.1999999999999</v>
      </c>
      <c r="H294" s="117">
        <f t="shared" ca="1" si="26"/>
        <v>158.80368000000027</v>
      </c>
      <c r="I294" s="117">
        <f t="shared" ca="1" si="30"/>
        <v>-0.998</v>
      </c>
    </row>
    <row r="295" spans="6:9" x14ac:dyDescent="0.25">
      <c r="F295" s="118">
        <v>29.299999999999901</v>
      </c>
      <c r="H295" s="117">
        <f t="shared" ca="1" si="26"/>
        <v>159.30816000000027</v>
      </c>
      <c r="I295" s="117">
        <f t="shared" ca="1" si="30"/>
        <v>-0.998</v>
      </c>
    </row>
    <row r="296" spans="6:9" x14ac:dyDescent="0.25">
      <c r="F296" s="118">
        <v>29.399999999999899</v>
      </c>
      <c r="H296" s="117">
        <f t="shared" ca="1" si="26"/>
        <v>159.81264000000027</v>
      </c>
      <c r="I296" s="117">
        <f t="shared" ca="1" si="30"/>
        <v>-0.998</v>
      </c>
    </row>
    <row r="297" spans="6:9" x14ac:dyDescent="0.25">
      <c r="F297" s="118">
        <v>29.499999999999901</v>
      </c>
      <c r="H297" s="117">
        <f t="shared" ca="1" si="26"/>
        <v>160.31712000000027</v>
      </c>
      <c r="I297" s="117">
        <f t="shared" ca="1" si="30"/>
        <v>-0.998</v>
      </c>
    </row>
    <row r="298" spans="6:9" x14ac:dyDescent="0.25">
      <c r="F298" s="118">
        <v>29.599999999999898</v>
      </c>
      <c r="H298" s="117">
        <f t="shared" ca="1" si="26"/>
        <v>160.82160000000027</v>
      </c>
      <c r="I298" s="117">
        <f t="shared" ca="1" si="30"/>
        <v>-0.998</v>
      </c>
    </row>
    <row r="299" spans="6:9" x14ac:dyDescent="0.25">
      <c r="F299" s="118">
        <v>29.6999999999999</v>
      </c>
      <c r="H299" s="117">
        <f t="shared" ca="1" si="26"/>
        <v>161.32608000000027</v>
      </c>
      <c r="I299" s="117">
        <f t="shared" ca="1" si="30"/>
        <v>-0.998</v>
      </c>
    </row>
    <row r="300" spans="6:9" x14ac:dyDescent="0.25">
      <c r="F300" s="118">
        <v>29.799999999999901</v>
      </c>
      <c r="H300" s="117">
        <f t="shared" ca="1" si="26"/>
        <v>161.83056000000028</v>
      </c>
      <c r="I300" s="117">
        <f t="shared" ca="1" si="30"/>
        <v>-0.998</v>
      </c>
    </row>
    <row r="301" spans="6:9" x14ac:dyDescent="0.25">
      <c r="F301" s="118">
        <v>29.899999999999899</v>
      </c>
      <c r="H301" s="117">
        <f t="shared" ca="1" si="26"/>
        <v>162.33504000000028</v>
      </c>
      <c r="I301" s="117">
        <f t="shared" ca="1" si="30"/>
        <v>-0.998</v>
      </c>
    </row>
    <row r="302" spans="6:9" x14ac:dyDescent="0.25">
      <c r="F302" s="118">
        <v>29.999999999999901</v>
      </c>
      <c r="H302" s="117">
        <f t="shared" ca="1" si="26"/>
        <v>162.83952000000028</v>
      </c>
      <c r="I302" s="117">
        <f t="shared" ca="1" si="30"/>
        <v>-0.998</v>
      </c>
    </row>
  </sheetData>
  <sheetProtection password="CEBE" sheet="1" objects="1" scenarios="1"/>
  <mergeCells count="3">
    <mergeCell ref="B1:C1"/>
    <mergeCell ref="F1:J1"/>
    <mergeCell ref="A10:E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Variables</vt:lpstr>
      <vt:lpstr>1 Setup</vt:lpstr>
      <vt:lpstr>2a Data Collection</vt:lpstr>
      <vt:lpstr>1 Data Entry</vt:lpstr>
      <vt:lpstr>2b Histogram</vt:lpstr>
      <vt:lpstr>3b Normality Test</vt:lpstr>
      <vt:lpstr>Yield (Sub)</vt:lpstr>
      <vt:lpstr>i_avg</vt:lpstr>
      <vt:lpstr>i_constant</vt:lpstr>
      <vt:lpstr>i_constnat</vt:lpstr>
      <vt:lpstr>i_lcl</vt:lpstr>
      <vt:lpstr>i_lclB</vt:lpstr>
      <vt:lpstr>I_std</vt:lpstr>
      <vt:lpstr>i_ucl</vt:lpstr>
      <vt:lpstr>i_uclB</vt:lpstr>
      <vt:lpstr>Lambda2</vt:lpstr>
      <vt:lpstr>LSL</vt:lpstr>
      <vt:lpstr>mr_Avg</vt:lpstr>
      <vt:lpstr>mr_constant</vt:lpstr>
      <vt:lpstr>mr_lcl</vt:lpstr>
      <vt:lpstr>mr_ucl</vt:lpstr>
      <vt:lpstr>mr_uclB</vt:lpstr>
      <vt:lpstr>osc</vt:lpstr>
      <vt:lpstr>outlier</vt:lpstr>
      <vt:lpstr>OUTPUT_rawdata</vt:lpstr>
      <vt:lpstr>'1 Setup'!Print_Area</vt:lpstr>
      <vt:lpstr>'2a Data Collection'!Print_Area</vt:lpstr>
      <vt:lpstr>'2b Histogram'!Print_Area</vt:lpstr>
      <vt:lpstr>'3b Normality Test'!Print_Area</vt:lpstr>
      <vt:lpstr>shift</vt:lpstr>
      <vt:lpstr>'2a Data Collection'!Special</vt:lpstr>
      <vt:lpstr>trend</vt:lpstr>
      <vt:lpstr>USL</vt:lpstr>
      <vt:lpstr>var_red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Dunn</dc:creator>
  <cp:lastModifiedBy>Alex</cp:lastModifiedBy>
  <cp:lastPrinted>2019-02-18T16:10:38Z</cp:lastPrinted>
  <dcterms:created xsi:type="dcterms:W3CDTF">1996-10-14T23:33:28Z</dcterms:created>
  <dcterms:modified xsi:type="dcterms:W3CDTF">2019-04-27T05:27:13Z</dcterms:modified>
</cp:coreProperties>
</file>